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0" yWindow="2940" windowWidth="20250" windowHeight="4800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Area" localSheetId="0">Sheet1!$A$1:$AV$49</definedName>
  </definedNames>
  <calcPr calcId="145621"/>
</workbook>
</file>

<file path=xl/calcChain.xml><?xml version="1.0" encoding="utf-8"?>
<calcChain xmlns="http://schemas.openxmlformats.org/spreadsheetml/2006/main">
  <c r="AS48" i="1" l="1"/>
  <c r="AS47" i="1"/>
  <c r="AS46" i="1"/>
  <c r="AS45" i="1"/>
  <c r="AS43" i="1"/>
  <c r="AK47" i="1"/>
  <c r="AK49" i="1" s="1"/>
  <c r="AK46" i="1"/>
  <c r="AI49" i="1"/>
  <c r="AI47" i="1"/>
  <c r="AI46" i="1"/>
  <c r="AF47" i="1" l="1"/>
  <c r="AF49" i="1" s="1"/>
  <c r="AF46" i="1"/>
  <c r="AC47" i="1" l="1"/>
  <c r="AC49" i="1" s="1"/>
  <c r="AC46" i="1"/>
  <c r="Z47" i="1" l="1"/>
  <c r="Z46" i="1"/>
  <c r="W47" i="1"/>
  <c r="W49" i="1" s="1"/>
  <c r="W46" i="1"/>
  <c r="Z49" i="1" l="1"/>
  <c r="S47" i="1"/>
  <c r="S46" i="1"/>
  <c r="S49" i="1" l="1"/>
  <c r="P47" i="1"/>
  <c r="P46" i="1"/>
  <c r="P49" i="1" l="1"/>
  <c r="M47" i="1"/>
  <c r="M49" i="1" s="1"/>
  <c r="J47" i="1" l="1"/>
  <c r="J49" i="1" s="1"/>
  <c r="J46" i="1"/>
  <c r="H47" i="1" l="1"/>
  <c r="H49" i="1" s="1"/>
  <c r="E47" i="1" l="1"/>
  <c r="E49" i="1" s="1"/>
  <c r="AN40" i="1" l="1"/>
  <c r="U40" i="1"/>
  <c r="AN39" i="1"/>
  <c r="U39" i="1"/>
  <c r="AN38" i="1"/>
  <c r="U38" i="1"/>
  <c r="AN37" i="1"/>
  <c r="U37" i="1"/>
  <c r="AN30" i="1"/>
  <c r="U30" i="1"/>
  <c r="AN15" i="1"/>
  <c r="U15" i="1"/>
  <c r="AN36" i="1"/>
  <c r="U36" i="1"/>
  <c r="AN26" i="1"/>
  <c r="U26" i="1"/>
  <c r="AN22" i="1"/>
  <c r="U22" i="1"/>
  <c r="AN20" i="1"/>
  <c r="U20" i="1"/>
  <c r="AN23" i="1"/>
  <c r="U23" i="1"/>
  <c r="AN27" i="1"/>
  <c r="U27" i="1"/>
  <c r="AN5" i="1"/>
  <c r="U5" i="1"/>
  <c r="AN35" i="1"/>
  <c r="U35" i="1"/>
  <c r="AN34" i="1"/>
  <c r="U34" i="1"/>
  <c r="AN25" i="1"/>
  <c r="U25" i="1"/>
  <c r="AN19" i="1"/>
  <c r="U19" i="1"/>
  <c r="AN33" i="1"/>
  <c r="U33" i="1"/>
  <c r="AN32" i="1"/>
  <c r="U32" i="1"/>
  <c r="AN29" i="1"/>
  <c r="U29" i="1"/>
  <c r="AN28" i="1"/>
  <c r="U28" i="1"/>
  <c r="AN31" i="1"/>
  <c r="U31" i="1"/>
  <c r="AN21" i="1"/>
  <c r="U21" i="1"/>
  <c r="AN10" i="1"/>
  <c r="U10" i="1"/>
  <c r="AN18" i="1"/>
  <c r="U18" i="1"/>
  <c r="AN16" i="1"/>
  <c r="U16" i="1"/>
  <c r="AN17" i="1"/>
  <c r="U17" i="1"/>
  <c r="AN14" i="1"/>
  <c r="U14" i="1"/>
  <c r="AN13" i="1"/>
  <c r="U13" i="1"/>
  <c r="AN12" i="1"/>
  <c r="U12" i="1"/>
  <c r="AN11" i="1"/>
  <c r="U11" i="1"/>
  <c r="AN8" i="1"/>
  <c r="U8" i="1"/>
  <c r="AN9" i="1"/>
  <c r="U9" i="1"/>
  <c r="AN24" i="1"/>
  <c r="U24" i="1"/>
  <c r="AN3" i="1"/>
  <c r="U3" i="1"/>
  <c r="AN7" i="1"/>
  <c r="U7" i="1"/>
  <c r="AN4" i="1"/>
  <c r="U4" i="1"/>
  <c r="AN6" i="1"/>
  <c r="U6" i="1"/>
  <c r="AR27" i="1" l="1"/>
  <c r="AR10" i="1"/>
  <c r="AR18" i="1"/>
  <c r="AR6" i="1"/>
  <c r="AR14" i="1"/>
  <c r="AR22" i="1"/>
  <c r="AR3" i="1"/>
  <c r="AR28" i="1"/>
  <c r="AR38" i="1"/>
  <c r="AR39" i="1"/>
  <c r="AR9" i="1"/>
  <c r="AR11" i="1"/>
  <c r="AR13" i="1"/>
  <c r="AR33" i="1"/>
  <c r="AR35" i="1"/>
  <c r="AR26" i="1"/>
  <c r="AR24" i="1"/>
  <c r="AR12" i="1"/>
  <c r="AR30" i="1"/>
  <c r="AR4" i="1"/>
  <c r="AR32" i="1"/>
  <c r="AR19" i="1"/>
  <c r="AR34" i="1"/>
  <c r="AR5" i="1"/>
  <c r="AR16" i="1"/>
  <c r="AR7" i="1"/>
  <c r="AR17" i="1"/>
  <c r="AR31" i="1"/>
  <c r="AR29" i="1"/>
  <c r="AR23" i="1"/>
  <c r="AR15" i="1"/>
  <c r="AR37" i="1"/>
  <c r="AR20" i="1"/>
  <c r="AR8" i="1"/>
  <c r="AR21" i="1"/>
  <c r="AR25" i="1"/>
  <c r="AR36" i="1"/>
  <c r="AR40" i="1"/>
  <c r="AR48" i="1"/>
  <c r="AR47" i="1"/>
  <c r="AR46" i="1"/>
  <c r="AR43" i="1"/>
  <c r="AR45" i="1"/>
  <c r="R50" i="1" l="1"/>
  <c r="L50" i="1"/>
  <c r="AE50" i="1" l="1"/>
  <c r="P7" i="4" l="1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D6" i="4"/>
  <c r="E6" i="4" s="1"/>
  <c r="F6" i="4" s="1"/>
  <c r="G6" i="4" s="1"/>
  <c r="H6" i="4" s="1"/>
  <c r="I6" i="4" s="1"/>
  <c r="J6" i="4" s="1"/>
  <c r="K6" i="4" s="1"/>
  <c r="L6" i="4" s="1"/>
  <c r="M6" i="4" s="1"/>
  <c r="N6" i="4" s="1"/>
  <c r="O6" i="4" s="1"/>
  <c r="P6" i="4" s="1"/>
  <c r="D5" i="4"/>
  <c r="E5" i="4" s="1"/>
  <c r="F5" i="4" s="1"/>
  <c r="G5" i="4" s="1"/>
  <c r="H5" i="4" s="1"/>
  <c r="I5" i="4" s="1"/>
  <c r="J5" i="4" s="1"/>
  <c r="K5" i="4" s="1"/>
  <c r="L5" i="4" s="1"/>
  <c r="M5" i="4" s="1"/>
  <c r="N5" i="4" s="1"/>
  <c r="O5" i="4" s="1"/>
  <c r="P5" i="4" s="1"/>
  <c r="C6" i="4"/>
  <c r="C5" i="4"/>
  <c r="B6" i="4"/>
  <c r="B5" i="4"/>
  <c r="Q3" i="4"/>
  <c r="Q2" i="4"/>
  <c r="AW49" i="1" l="1"/>
  <c r="C50" i="1" l="1"/>
  <c r="AH50" i="1" l="1"/>
  <c r="AB50" i="1" l="1"/>
  <c r="O50" i="1" l="1"/>
  <c r="G50" i="1"/>
  <c r="AR41" i="1" l="1"/>
  <c r="AS49" i="1" l="1"/>
  <c r="AR49" i="1"/>
  <c r="AM50" i="1"/>
  <c r="Y50" i="1"/>
  <c r="D50" i="1"/>
  <c r="AR50" i="1" l="1"/>
  <c r="AS50" i="1" s="1"/>
</calcChain>
</file>

<file path=xl/sharedStrings.xml><?xml version="1.0" encoding="utf-8"?>
<sst xmlns="http://schemas.openxmlformats.org/spreadsheetml/2006/main" count="174" uniqueCount="108">
  <si>
    <t>Feb meeting</t>
  </si>
  <si>
    <t>March meeting</t>
  </si>
  <si>
    <t>April Meeting</t>
  </si>
  <si>
    <t>May meeting</t>
  </si>
  <si>
    <t>June meeting</t>
  </si>
  <si>
    <t>1st half winner</t>
  </si>
  <si>
    <t>participation</t>
  </si>
  <si>
    <t>July meeting</t>
  </si>
  <si>
    <t>October meeting</t>
  </si>
  <si>
    <t>November meeting</t>
  </si>
  <si>
    <t xml:space="preserve">AOY points leader </t>
  </si>
  <si>
    <t>AOY points</t>
  </si>
  <si>
    <t>2nd half winner</t>
  </si>
  <si>
    <t xml:space="preserve"> =</t>
  </si>
  <si>
    <t>Top 8 places qualify for the Classic</t>
  </si>
  <si>
    <t>Terry Jones</t>
  </si>
  <si>
    <t>Jim Garrison</t>
  </si>
  <si>
    <t>Harry Freeman</t>
  </si>
  <si>
    <t>Wyman Freeman</t>
  </si>
  <si>
    <t>Bill Poske</t>
  </si>
  <si>
    <t>Barry Shaw</t>
  </si>
  <si>
    <t>Larry Bailey</t>
  </si>
  <si>
    <t>Joe Meads</t>
  </si>
  <si>
    <t>Steve House</t>
  </si>
  <si>
    <t>Greg Cardwell</t>
  </si>
  <si>
    <t>Bob Lane</t>
  </si>
  <si>
    <t>Kevin Orr</t>
  </si>
  <si>
    <t>Paul Norman</t>
  </si>
  <si>
    <t>Buddy Ballard</t>
  </si>
  <si>
    <t>Drew Traffenstedt</t>
  </si>
  <si>
    <t>Vance traffenstedt</t>
  </si>
  <si>
    <t>Don Hathaway</t>
  </si>
  <si>
    <t>Mark Hearn</t>
  </si>
  <si>
    <t>Mark Howard</t>
  </si>
  <si>
    <t>Terry White</t>
  </si>
  <si>
    <t>input:</t>
  </si>
  <si>
    <t>1st half points</t>
  </si>
  <si>
    <t>2nd half points</t>
  </si>
  <si>
    <t>boats</t>
  </si>
  <si>
    <t>Big Fish</t>
  </si>
  <si>
    <t># fished</t>
  </si>
  <si>
    <t># at meeting</t>
  </si>
  <si>
    <t xml:space="preserve">September meeting </t>
  </si>
  <si>
    <t>Ed Price</t>
  </si>
  <si>
    <t>Dan Close</t>
  </si>
  <si>
    <t>total fish</t>
  </si>
  <si>
    <t>average weight</t>
  </si>
  <si>
    <t>total weight</t>
  </si>
  <si>
    <t>Chris Hearn</t>
  </si>
  <si>
    <t>aver</t>
  </si>
  <si>
    <t>total</t>
  </si>
  <si>
    <t>Alan Neal</t>
  </si>
  <si>
    <t>winning weight</t>
  </si>
  <si>
    <t>Greg Caldwell</t>
  </si>
  <si>
    <t># event fished</t>
  </si>
  <si>
    <t>kickoff = 5 Meetings = 3 pts Participation = 2 pts</t>
  </si>
  <si>
    <t>Jan meeting</t>
  </si>
  <si>
    <t>Connor Neal</t>
  </si>
  <si>
    <t>GUEST - Gage Parker</t>
  </si>
  <si>
    <t>Aug meeting</t>
  </si>
  <si>
    <t>Logan Martin - 3/11</t>
  </si>
  <si>
    <t>Lay 4/1</t>
  </si>
  <si>
    <t>Jordan 4/29</t>
  </si>
  <si>
    <t>Guntersville 5/13</t>
  </si>
  <si>
    <t>yes</t>
  </si>
  <si>
    <t>Mitchell - 2/25</t>
  </si>
  <si>
    <t>Jim Brasseaux</t>
  </si>
  <si>
    <t>Joel Hethcox</t>
  </si>
  <si>
    <t>diff</t>
  </si>
  <si>
    <t>Bill rolling</t>
  </si>
  <si>
    <t>Jim rolling</t>
  </si>
  <si>
    <t>Danny Parker</t>
  </si>
  <si>
    <t>Cecil Bamberg</t>
  </si>
  <si>
    <t>Phil Collie</t>
  </si>
  <si>
    <t>Higgins Ferry</t>
  </si>
  <si>
    <t>Browns</t>
  </si>
  <si>
    <t>Bonners</t>
  </si>
  <si>
    <t>Riverside</t>
  </si>
  <si>
    <t>Franklin Ferry</t>
  </si>
  <si>
    <t>Lakeside</t>
  </si>
  <si>
    <t>Carson Carines</t>
  </si>
  <si>
    <t>Fish 8 tournaments to qualify for the Classic</t>
  </si>
  <si>
    <t>GUEST - (Mark's NH)</t>
  </si>
  <si>
    <t>GUEST - (of Jim B)</t>
  </si>
  <si>
    <t>Ala River - 2/16</t>
  </si>
  <si>
    <t>Mitchell - 3/9</t>
  </si>
  <si>
    <t>Guntersville 5/4</t>
  </si>
  <si>
    <t>Logan Martin 6/8</t>
  </si>
  <si>
    <t>Mitchell 6/29</t>
  </si>
  <si>
    <t>Neely Henry - 7/20</t>
  </si>
  <si>
    <t>Warrior 8/10</t>
  </si>
  <si>
    <t>Lay 9/14</t>
  </si>
  <si>
    <t>Jordan 10/5</t>
  </si>
  <si>
    <t>Logan Martin 11/2</t>
  </si>
  <si>
    <t>Classic - 11/23</t>
  </si>
  <si>
    <t>Lay - 3/23</t>
  </si>
  <si>
    <t>Jordan 4/13</t>
  </si>
  <si>
    <t>Swift Creek</t>
  </si>
  <si>
    <t>GUEST - Chris Hearn</t>
  </si>
  <si>
    <t>Paradise</t>
  </si>
  <si>
    <t>GUEST - Edgar B</t>
  </si>
  <si>
    <t>GUEST - Darryl Vanzant</t>
  </si>
  <si>
    <t>GUEST - Randy D</t>
  </si>
  <si>
    <t>GUEST - Rusty Jones</t>
  </si>
  <si>
    <t>Ken York</t>
  </si>
  <si>
    <t>insurance form</t>
  </si>
  <si>
    <t>GUEST - (Jim G)</t>
  </si>
  <si>
    <t>GUEST - (ken) eric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</si>
</sst>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6" formatCode="_(* #,##0_);_(* \(#,##0\);_(* &quot;-&quot;??_);_(@_)"/>
  </numFmts>
  <fonts count="4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9"/>
      <color rgb="FF0000FF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70C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8"/>
      <color rgb="FF0070C0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sz val="9"/>
      <color theme="3" tint="0.39997558519241921"/>
      <name val="Calibri"/>
      <family val="2"/>
      <scheme val="minor"/>
    </font>
    <font>
      <b/>
      <sz val="10"/>
      <color theme="3" tint="0.3999755851924192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0"/>
      <color theme="3" tint="0.3999755851924192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8"/>
      <color theme="3" tint="0.39997558519241921"/>
      <name val="Calibri"/>
      <family val="2"/>
      <scheme val="minor"/>
    </font>
    <font>
      <b/>
      <sz val="9"/>
      <color theme="3" tint="0.39997558519241921"/>
      <name val="Calibri"/>
      <family val="2"/>
      <scheme val="minor"/>
    </font>
    <font>
      <b/>
      <sz val="9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155">
    <xf numFmtId="0" fontId="0" fillId="0" borderId="0" xfId="0"/>
    <xf numFmtId="0" fontId="2" fillId="0" borderId="0" xfId="0" applyFont="1" applyAlignment="1">
      <alignment horizontal="center" wrapText="1"/>
    </xf>
    <xf numFmtId="0" fontId="0" fillId="0" borderId="0" xfId="0" applyAlignment="1">
      <alignment textRotation="90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textRotation="90" wrapText="1"/>
    </xf>
    <xf numFmtId="0" fontId="3" fillId="0" borderId="2" xfId="0" applyFont="1" applyBorder="1" applyAlignment="1">
      <alignment horizontal="center" textRotation="90" wrapText="1"/>
    </xf>
    <xf numFmtId="0" fontId="2" fillId="0" borderId="3" xfId="0" applyFont="1" applyBorder="1" applyAlignment="1">
      <alignment horizontal="center" wrapText="1"/>
    </xf>
    <xf numFmtId="0" fontId="0" fillId="0" borderId="0" xfId="0" applyBorder="1"/>
    <xf numFmtId="0" fontId="0" fillId="0" borderId="5" xfId="0" applyBorder="1"/>
    <xf numFmtId="0" fontId="0" fillId="0" borderId="0" xfId="0" applyAlignment="1"/>
    <xf numFmtId="0" fontId="0" fillId="0" borderId="0" xfId="0" applyFill="1" applyBorder="1"/>
    <xf numFmtId="0" fontId="0" fillId="2" borderId="0" xfId="0" applyFill="1"/>
    <xf numFmtId="0" fontId="4" fillId="2" borderId="0" xfId="0" applyFont="1" applyFill="1" applyBorder="1"/>
    <xf numFmtId="0" fontId="4" fillId="0" borderId="0" xfId="0" applyFont="1" applyBorder="1" applyAlignment="1"/>
    <xf numFmtId="0" fontId="0" fillId="0" borderId="0" xfId="0" applyFill="1" applyAlignment="1">
      <alignment textRotation="90"/>
    </xf>
    <xf numFmtId="0" fontId="0" fillId="0" borderId="0" xfId="0" applyFill="1"/>
    <xf numFmtId="0" fontId="1" fillId="2" borderId="0" xfId="0" applyFont="1" applyFill="1"/>
    <xf numFmtId="0" fontId="8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10" fillId="0" borderId="0" xfId="0" applyFont="1" applyFill="1"/>
    <xf numFmtId="0" fontId="10" fillId="0" borderId="0" xfId="0" applyFont="1" applyFill="1" applyBorder="1" applyAlignment="1"/>
    <xf numFmtId="0" fontId="10" fillId="0" borderId="0" xfId="0" applyFont="1" applyFill="1" applyBorder="1"/>
    <xf numFmtId="0" fontId="1" fillId="0" borderId="0" xfId="0" applyFont="1" applyBorder="1" applyAlignment="1">
      <alignment textRotation="90" wrapText="1"/>
    </xf>
    <xf numFmtId="0" fontId="1" fillId="0" borderId="5" xfId="0" applyFont="1" applyBorder="1" applyAlignment="1">
      <alignment textRotation="90" wrapText="1"/>
    </xf>
    <xf numFmtId="0" fontId="10" fillId="2" borderId="0" xfId="0" applyFont="1" applyFill="1"/>
    <xf numFmtId="0" fontId="12" fillId="0" borderId="2" xfId="0" applyFont="1" applyBorder="1" applyAlignment="1">
      <alignment horizontal="center" textRotation="90" wrapText="1"/>
    </xf>
    <xf numFmtId="0" fontId="1" fillId="0" borderId="0" xfId="0" applyFont="1" applyBorder="1" applyAlignment="1">
      <alignment textRotation="90" wrapText="1"/>
    </xf>
    <xf numFmtId="0" fontId="1" fillId="0" borderId="5" xfId="0" applyFont="1" applyBorder="1" applyAlignment="1">
      <alignment textRotation="90" wrapText="1"/>
    </xf>
    <xf numFmtId="0" fontId="1" fillId="3" borderId="0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6" fillId="3" borderId="0" xfId="0" applyFont="1" applyFill="1" applyBorder="1" applyAlignment="1">
      <alignment horizontal="center"/>
    </xf>
    <xf numFmtId="0" fontId="13" fillId="0" borderId="0" xfId="0" applyFont="1" applyFill="1" applyBorder="1" applyAlignment="1"/>
    <xf numFmtId="0" fontId="13" fillId="0" borderId="0" xfId="0" applyFont="1" applyFill="1" applyBorder="1"/>
    <xf numFmtId="0" fontId="13" fillId="0" borderId="0" xfId="0" applyFont="1" applyBorder="1" applyAlignment="1">
      <alignment textRotation="90" wrapText="1"/>
    </xf>
    <xf numFmtId="0" fontId="13" fillId="0" borderId="5" xfId="0" applyFont="1" applyBorder="1" applyAlignment="1">
      <alignment textRotation="90" wrapText="1"/>
    </xf>
    <xf numFmtId="0" fontId="13" fillId="0" borderId="0" xfId="0" applyFont="1" applyFill="1"/>
    <xf numFmtId="2" fontId="9" fillId="3" borderId="0" xfId="0" applyNumberFormat="1" applyFont="1" applyFill="1" applyBorder="1" applyAlignment="1">
      <alignment horizontal="center"/>
    </xf>
    <xf numFmtId="2" fontId="6" fillId="3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textRotation="90" wrapText="1"/>
    </xf>
    <xf numFmtId="0" fontId="1" fillId="0" borderId="5" xfId="0" applyFont="1" applyBorder="1" applyAlignment="1">
      <alignment textRotation="90" wrapText="1"/>
    </xf>
    <xf numFmtId="0" fontId="16" fillId="0" borderId="2" xfId="0" applyFont="1" applyBorder="1" applyAlignment="1">
      <alignment horizontal="center" textRotation="90" wrapText="1"/>
    </xf>
    <xf numFmtId="0" fontId="17" fillId="0" borderId="0" xfId="0" applyFont="1" applyBorder="1" applyAlignment="1"/>
    <xf numFmtId="0" fontId="18" fillId="0" borderId="0" xfId="0" applyFont="1" applyBorder="1" applyAlignment="1"/>
    <xf numFmtId="0" fontId="16" fillId="0" borderId="0" xfId="0" applyFont="1" applyFill="1"/>
    <xf numFmtId="0" fontId="15" fillId="0" borderId="0" xfId="0" applyFont="1" applyFill="1" applyBorder="1" applyAlignment="1"/>
    <xf numFmtId="0" fontId="19" fillId="3" borderId="0" xfId="0" applyFont="1" applyFill="1" applyBorder="1" applyAlignment="1">
      <alignment horizontal="center"/>
    </xf>
    <xf numFmtId="0" fontId="21" fillId="3" borderId="0" xfId="0" applyFont="1" applyFill="1" applyBorder="1" applyAlignment="1">
      <alignment horizontal="center"/>
    </xf>
    <xf numFmtId="164" fontId="21" fillId="3" borderId="0" xfId="1" applyNumberFormat="1" applyFont="1" applyFill="1" applyBorder="1" applyAlignment="1">
      <alignment horizontal="center"/>
    </xf>
    <xf numFmtId="43" fontId="21" fillId="3" borderId="0" xfId="1" applyFont="1" applyFill="1" applyBorder="1" applyAlignment="1">
      <alignment horizontal="center"/>
    </xf>
    <xf numFmtId="0" fontId="21" fillId="3" borderId="7" xfId="0" applyFont="1" applyFill="1" applyBorder="1" applyAlignment="1">
      <alignment horizontal="center"/>
    </xf>
    <xf numFmtId="0" fontId="15" fillId="0" borderId="0" xfId="0" applyFont="1" applyFill="1" applyAlignment="1">
      <alignment textRotation="90"/>
    </xf>
    <xf numFmtId="0" fontId="15" fillId="0" borderId="0" xfId="0" applyFont="1" applyAlignment="1">
      <alignment textRotation="90"/>
    </xf>
    <xf numFmtId="0" fontId="16" fillId="0" borderId="0" xfId="0" applyFont="1" applyFill="1" applyBorder="1" applyAlignment="1"/>
    <xf numFmtId="0" fontId="15" fillId="0" borderId="0" xfId="0" applyFont="1"/>
    <xf numFmtId="0" fontId="4" fillId="0" borderId="0" xfId="0" applyFont="1" applyFill="1" applyBorder="1" applyAlignment="1"/>
    <xf numFmtId="0" fontId="1" fillId="0" borderId="0" xfId="0" applyFont="1" applyBorder="1" applyAlignment="1">
      <alignment textRotation="90" wrapText="1"/>
    </xf>
    <xf numFmtId="0" fontId="1" fillId="0" borderId="5" xfId="0" applyFont="1" applyBorder="1" applyAlignment="1">
      <alignment textRotation="90" wrapText="1"/>
    </xf>
    <xf numFmtId="0" fontId="5" fillId="0" borderId="0" xfId="0" applyFont="1" applyFill="1" applyBorder="1"/>
    <xf numFmtId="0" fontId="5" fillId="0" borderId="0" xfId="0" applyFont="1" applyBorder="1"/>
    <xf numFmtId="0" fontId="22" fillId="0" borderId="0" xfId="0" applyFont="1" applyFill="1"/>
    <xf numFmtId="0" fontId="15" fillId="0" borderId="0" xfId="0" applyFont="1" applyAlignment="1">
      <alignment horizontal="center"/>
    </xf>
    <xf numFmtId="0" fontId="5" fillId="0" borderId="0" xfId="0" applyFont="1" applyFill="1" applyBorder="1" applyAlignment="1"/>
    <xf numFmtId="0" fontId="17" fillId="0" borderId="0" xfId="0" applyFont="1" applyFill="1" applyBorder="1" applyAlignment="1"/>
    <xf numFmtId="0" fontId="14" fillId="0" borderId="0" xfId="0" applyFont="1" applyFill="1" applyBorder="1" applyAlignment="1"/>
    <xf numFmtId="0" fontId="18" fillId="0" borderId="0" xfId="0" applyFont="1" applyFill="1" applyBorder="1" applyAlignment="1"/>
    <xf numFmtId="0" fontId="22" fillId="0" borderId="0" xfId="0" applyFont="1" applyFill="1" applyBorder="1" applyAlignment="1"/>
    <xf numFmtId="0" fontId="23" fillId="0" borderId="0" xfId="0" applyFont="1" applyFill="1" applyBorder="1" applyAlignment="1"/>
    <xf numFmtId="0" fontId="1" fillId="0" borderId="0" xfId="0" applyFont="1" applyFill="1" applyAlignment="1">
      <alignment textRotation="90"/>
    </xf>
    <xf numFmtId="0" fontId="1" fillId="0" borderId="0" xfId="0" applyFont="1" applyAlignment="1">
      <alignment textRotation="90"/>
    </xf>
    <xf numFmtId="0" fontId="1" fillId="0" borderId="0" xfId="0" applyFont="1" applyBorder="1" applyAlignment="1">
      <alignment textRotation="90" wrapText="1"/>
    </xf>
    <xf numFmtId="0" fontId="1" fillId="0" borderId="5" xfId="0" applyFont="1" applyBorder="1" applyAlignment="1">
      <alignment textRotation="90" wrapText="1"/>
    </xf>
    <xf numFmtId="0" fontId="19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64" fontId="21" fillId="0" borderId="0" xfId="1" applyNumberFormat="1" applyFont="1" applyFill="1" applyBorder="1" applyAlignment="1">
      <alignment horizontal="center"/>
    </xf>
    <xf numFmtId="43" fontId="21" fillId="0" borderId="0" xfId="1" applyNumberFormat="1" applyFont="1" applyFill="1" applyBorder="1" applyAlignment="1">
      <alignment horizontal="center"/>
    </xf>
    <xf numFmtId="2" fontId="21" fillId="0" borderId="0" xfId="0" applyNumberFormat="1" applyFont="1" applyFill="1" applyBorder="1" applyAlignment="1">
      <alignment horizontal="center"/>
    </xf>
    <xf numFmtId="0" fontId="24" fillId="0" borderId="0" xfId="0" applyFont="1" applyAlignment="1">
      <alignment textRotation="90"/>
    </xf>
    <xf numFmtId="166" fontId="21" fillId="3" borderId="0" xfId="1" applyNumberFormat="1" applyFont="1" applyFill="1" applyBorder="1" applyAlignment="1">
      <alignment horizontal="center"/>
    </xf>
    <xf numFmtId="0" fontId="25" fillId="0" borderId="0" xfId="0" applyFont="1" applyFill="1" applyBorder="1" applyAlignment="1"/>
    <xf numFmtId="0" fontId="12" fillId="0" borderId="0" xfId="0" applyFont="1" applyFill="1"/>
    <xf numFmtId="0" fontId="26" fillId="0" borderId="0" xfId="0" applyFont="1" applyFill="1" applyBorder="1" applyAlignment="1"/>
    <xf numFmtId="0" fontId="27" fillId="0" borderId="0" xfId="0" applyFont="1" applyFill="1" applyBorder="1" applyAlignment="1"/>
    <xf numFmtId="0" fontId="21" fillId="0" borderId="0" xfId="0" applyFont="1" applyFill="1"/>
    <xf numFmtId="0" fontId="18" fillId="4" borderId="0" xfId="0" applyFont="1" applyFill="1" applyBorder="1" applyAlignment="1"/>
    <xf numFmtId="0" fontId="21" fillId="4" borderId="0" xfId="0" applyFont="1" applyFill="1"/>
    <xf numFmtId="0" fontId="20" fillId="4" borderId="0" xfId="0" applyFont="1" applyFill="1" applyBorder="1" applyAlignment="1">
      <alignment horizontal="center"/>
    </xf>
    <xf numFmtId="2" fontId="20" fillId="4" borderId="0" xfId="0" applyNumberFormat="1" applyFont="1" applyFill="1" applyBorder="1" applyAlignment="1">
      <alignment horizontal="center"/>
    </xf>
    <xf numFmtId="0" fontId="19" fillId="4" borderId="0" xfId="0" applyFont="1" applyFill="1" applyBorder="1" applyAlignment="1">
      <alignment horizontal="center"/>
    </xf>
    <xf numFmtId="0" fontId="1" fillId="0" borderId="0" xfId="0" applyFont="1" applyBorder="1" applyAlignment="1">
      <alignment textRotation="90" wrapText="1"/>
    </xf>
    <xf numFmtId="0" fontId="1" fillId="0" borderId="5" xfId="0" applyFont="1" applyBorder="1" applyAlignment="1">
      <alignment textRotation="90" wrapText="1"/>
    </xf>
    <xf numFmtId="0" fontId="4" fillId="5" borderId="0" xfId="0" applyFont="1" applyFill="1" applyBorder="1" applyAlignment="1"/>
    <xf numFmtId="0" fontId="28" fillId="0" borderId="0" xfId="0" applyFont="1"/>
    <xf numFmtId="0" fontId="20" fillId="4" borderId="9" xfId="0" applyFont="1" applyFill="1" applyBorder="1" applyAlignment="1">
      <alignment horizontal="center"/>
    </xf>
    <xf numFmtId="0" fontId="12" fillId="0" borderId="0" xfId="0" applyFont="1" applyFill="1" applyBorder="1" applyAlignment="1"/>
    <xf numFmtId="0" fontId="29" fillId="0" borderId="0" xfId="0" applyFont="1" applyFill="1" applyBorder="1" applyAlignment="1">
      <alignment horizontal="center"/>
    </xf>
    <xf numFmtId="0" fontId="30" fillId="4" borderId="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31" fillId="3" borderId="0" xfId="0" applyFont="1" applyFill="1" applyBorder="1" applyAlignment="1">
      <alignment horizontal="center"/>
    </xf>
    <xf numFmtId="0" fontId="31" fillId="3" borderId="7" xfId="0" applyFont="1" applyFill="1" applyBorder="1" applyAlignment="1">
      <alignment horizontal="center"/>
    </xf>
    <xf numFmtId="0" fontId="27" fillId="0" borderId="0" xfId="0" applyFont="1" applyAlignment="1">
      <alignment textRotation="90"/>
    </xf>
    <xf numFmtId="0" fontId="27" fillId="2" borderId="0" xfId="0" applyFont="1" applyFill="1" applyAlignment="1">
      <alignment textRotation="90"/>
    </xf>
    <xf numFmtId="0" fontId="29" fillId="0" borderId="0" xfId="0" applyFont="1" applyFill="1" applyAlignment="1">
      <alignment horizontal="center"/>
    </xf>
    <xf numFmtId="0" fontId="29" fillId="4" borderId="0" xfId="0" applyFont="1" applyFill="1" applyAlignment="1">
      <alignment horizontal="center"/>
    </xf>
    <xf numFmtId="0" fontId="29" fillId="3" borderId="0" xfId="0" applyFont="1" applyFill="1" applyAlignment="1">
      <alignment horizontal="center"/>
    </xf>
    <xf numFmtId="0" fontId="27" fillId="0" borderId="0" xfId="0" applyFont="1"/>
    <xf numFmtId="0" fontId="27" fillId="2" borderId="0" xfId="0" applyFont="1" applyFill="1"/>
    <xf numFmtId="0" fontId="27" fillId="0" borderId="0" xfId="0" applyFont="1" applyFill="1" applyAlignment="1">
      <alignment textRotation="90"/>
    </xf>
    <xf numFmtId="0" fontId="32" fillId="0" borderId="0" xfId="0" applyFont="1" applyFill="1" applyBorder="1"/>
    <xf numFmtId="0" fontId="16" fillId="6" borderId="2" xfId="0" applyFont="1" applyFill="1" applyBorder="1" applyAlignment="1">
      <alignment horizontal="center" textRotation="90" wrapText="1"/>
    </xf>
    <xf numFmtId="0" fontId="33" fillId="0" borderId="0" xfId="0" applyFont="1" applyAlignment="1">
      <alignment textRotation="90"/>
    </xf>
    <xf numFmtId="0" fontId="34" fillId="0" borderId="0" xfId="0" applyFont="1" applyAlignment="1">
      <alignment textRotation="90"/>
    </xf>
    <xf numFmtId="0" fontId="33" fillId="0" borderId="0" xfId="0" applyFont="1" applyAlignment="1">
      <alignment vertical="center" textRotation="90"/>
    </xf>
    <xf numFmtId="0" fontId="0" fillId="0" borderId="0" xfId="0" applyFont="1" applyAlignment="1"/>
    <xf numFmtId="0" fontId="35" fillId="0" borderId="0" xfId="0" applyFont="1" applyAlignment="1">
      <alignment textRotation="90"/>
    </xf>
    <xf numFmtId="0" fontId="36" fillId="0" borderId="2" xfId="0" applyFont="1" applyBorder="1" applyAlignment="1">
      <alignment horizontal="center" textRotation="90" wrapText="1"/>
    </xf>
    <xf numFmtId="0" fontId="37" fillId="0" borderId="0" xfId="0" applyFont="1" applyFill="1" applyBorder="1" applyAlignment="1"/>
    <xf numFmtId="0" fontId="36" fillId="0" borderId="0" xfId="0" applyFont="1" applyFill="1"/>
    <xf numFmtId="0" fontId="38" fillId="0" borderId="0" xfId="0" applyFont="1" applyFill="1" applyBorder="1" applyAlignment="1"/>
    <xf numFmtId="0" fontId="39" fillId="0" borderId="0" xfId="0" applyFont="1" applyFill="1" applyBorder="1" applyAlignment="1"/>
    <xf numFmtId="0" fontId="40" fillId="0" borderId="0" xfId="0" applyFont="1" applyFill="1" applyBorder="1" applyAlignment="1">
      <alignment horizontal="center"/>
    </xf>
    <xf numFmtId="0" fontId="41" fillId="4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42" fillId="3" borderId="0" xfId="0" applyFont="1" applyFill="1" applyBorder="1" applyAlignment="1">
      <alignment horizontal="center"/>
    </xf>
    <xf numFmtId="0" fontId="42" fillId="3" borderId="7" xfId="0" applyFont="1" applyFill="1" applyBorder="1" applyAlignment="1">
      <alignment horizontal="center"/>
    </xf>
    <xf numFmtId="0" fontId="38" fillId="0" borderId="0" xfId="0" applyFont="1" applyAlignment="1">
      <alignment textRotation="90"/>
    </xf>
    <xf numFmtId="0" fontId="38" fillId="2" borderId="0" xfId="0" applyFont="1" applyFill="1" applyAlignment="1">
      <alignment textRotation="90"/>
    </xf>
    <xf numFmtId="0" fontId="15" fillId="2" borderId="0" xfId="0" applyFont="1" applyFill="1"/>
    <xf numFmtId="0" fontId="4" fillId="7" borderId="0" xfId="0" applyFont="1" applyFill="1" applyBorder="1" applyAlignment="1"/>
    <xf numFmtId="0" fontId="43" fillId="0" borderId="1" xfId="0" applyFont="1" applyFill="1" applyBorder="1" applyAlignment="1">
      <alignment horizontal="center" textRotation="90" wrapText="1"/>
    </xf>
    <xf numFmtId="0" fontId="44" fillId="0" borderId="4" xfId="0" applyFont="1" applyFill="1" applyBorder="1" applyAlignment="1">
      <alignment horizontal="center"/>
    </xf>
    <xf numFmtId="0" fontId="45" fillId="0" borderId="6" xfId="0" applyFont="1" applyFill="1" applyBorder="1" applyAlignment="1">
      <alignment horizontal="center"/>
    </xf>
    <xf numFmtId="0" fontId="44" fillId="0" borderId="0" xfId="0" applyFont="1" applyFill="1" applyAlignment="1">
      <alignment horizontal="center"/>
    </xf>
    <xf numFmtId="0" fontId="43" fillId="0" borderId="4" xfId="0" applyFont="1" applyFill="1" applyBorder="1" applyAlignment="1">
      <alignment horizontal="center"/>
    </xf>
    <xf numFmtId="0" fontId="13" fillId="8" borderId="0" xfId="0" applyFont="1" applyFill="1" applyBorder="1" applyAlignment="1"/>
    <xf numFmtId="164" fontId="9" fillId="3" borderId="0" xfId="0" applyNumberFormat="1" applyFont="1" applyFill="1" applyBorder="1" applyAlignment="1">
      <alignment horizontal="center"/>
    </xf>
    <xf numFmtId="0" fontId="17" fillId="4" borderId="0" xfId="0" applyFont="1" applyFill="1" applyBorder="1" applyAlignment="1"/>
    <xf numFmtId="43" fontId="21" fillId="3" borderId="0" xfId="1" applyNumberFormat="1" applyFont="1" applyFill="1" applyBorder="1" applyAlignment="1">
      <alignment horizontal="center"/>
    </xf>
    <xf numFmtId="0" fontId="16" fillId="4" borderId="0" xfId="0" applyFont="1" applyFill="1" applyBorder="1" applyAlignment="1"/>
    <xf numFmtId="0" fontId="10" fillId="9" borderId="0" xfId="0" applyFont="1" applyFill="1" applyBorder="1" applyAlignment="1"/>
    <xf numFmtId="0" fontId="4" fillId="8" borderId="0" xfId="0" applyFont="1" applyFill="1" applyBorder="1" applyAlignment="1"/>
    <xf numFmtId="0" fontId="44" fillId="2" borderId="4" xfId="0" applyFont="1" applyFill="1" applyBorder="1" applyAlignment="1">
      <alignment horizontal="center"/>
    </xf>
    <xf numFmtId="0" fontId="43" fillId="2" borderId="4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textRotation="90" wrapText="1"/>
    </xf>
    <xf numFmtId="0" fontId="1" fillId="0" borderId="5" xfId="0" applyFont="1" applyBorder="1" applyAlignment="1">
      <alignment textRotation="90" wrapText="1"/>
    </xf>
    <xf numFmtId="0" fontId="13" fillId="9" borderId="0" xfId="0" applyFont="1" applyFill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49286</xdr:rowOff>
    </xdr:from>
    <xdr:to>
      <xdr:col>1</xdr:col>
      <xdr:colOff>1028700</xdr:colOff>
      <xdr:row>0</xdr:row>
      <xdr:rowOff>752474</xdr:rowOff>
    </xdr:to>
    <xdr:pic>
      <xdr:nvPicPr>
        <xdr:cNvPr id="2" name="Picture 1" descr="http://www.themastersbassclub.org/logo34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49286"/>
          <a:ext cx="952500" cy="703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43</xdr:col>
      <xdr:colOff>85725</xdr:colOff>
      <xdr:row>0</xdr:row>
      <xdr:rowOff>44748</xdr:rowOff>
    </xdr:from>
    <xdr:to>
      <xdr:col>46</xdr:col>
      <xdr:colOff>95250</xdr:colOff>
      <xdr:row>0</xdr:row>
      <xdr:rowOff>762000</xdr:rowOff>
    </xdr:to>
    <xdr:pic>
      <xdr:nvPicPr>
        <xdr:cNvPr id="3" name="Picture 2" descr="http://www.themastersbassclub.org/logo34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4675" y="44748"/>
          <a:ext cx="971550" cy="717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131"/>
  <sheetViews>
    <sheetView tabSelected="1" workbookViewId="0">
      <pane xSplit="41" ySplit="2" topLeftCell="AR3" activePane="bottomRight" state="frozen"/>
      <selection pane="topRight" activeCell="AK1" sqref="AK1"/>
      <selection pane="bottomLeft" activeCell="A3" sqref="A3"/>
      <selection pane="bottomRight" activeCell="AR3" sqref="AR3"/>
    </sheetView>
  </sheetViews>
  <sheetFormatPr defaultRowHeight="15" x14ac:dyDescent="0.25"/>
  <cols>
    <col min="1" max="1" width="4.28515625" style="140" customWidth="1"/>
    <col min="2" max="2" width="15.7109375" customWidth="1"/>
    <col min="3" max="4" width="3" style="2" customWidth="1"/>
    <col min="5" max="5" width="6" style="58" bestFit="1" customWidth="1"/>
    <col min="6" max="6" width="3" style="133" customWidth="1"/>
    <col min="7" max="7" width="3" style="75" customWidth="1"/>
    <col min="8" max="8" width="6" style="58" customWidth="1"/>
    <col min="9" max="9" width="3" style="108" customWidth="1"/>
    <col min="10" max="10" width="6" style="58" customWidth="1"/>
    <col min="11" max="11" width="3" style="108" customWidth="1"/>
    <col min="12" max="12" width="3" style="2" customWidth="1"/>
    <col min="13" max="13" width="6" style="58" bestFit="1" customWidth="1"/>
    <col min="14" max="14" width="3.140625" style="108" bestFit="1" customWidth="1"/>
    <col min="15" max="15" width="3" style="2" customWidth="1"/>
    <col min="16" max="16" width="5" style="58" customWidth="1"/>
    <col min="17" max="17" width="3" style="113" customWidth="1"/>
    <col min="18" max="18" width="3" customWidth="1"/>
    <col min="19" max="19" width="5.28515625" style="60" bestFit="1" customWidth="1"/>
    <col min="20" max="20" width="3" style="113" customWidth="1"/>
    <col min="21" max="22" width="3" customWidth="1"/>
    <col min="23" max="23" width="5.28515625" style="60" bestFit="1" customWidth="1"/>
    <col min="24" max="24" width="3" style="113" customWidth="1"/>
    <col min="25" max="25" width="3" style="2" customWidth="1"/>
    <col min="26" max="26" width="6.5703125" style="58" bestFit="1" customWidth="1"/>
    <col min="27" max="27" width="3" style="108" customWidth="1"/>
    <col min="28" max="28" width="3" style="2" customWidth="1"/>
    <col min="29" max="29" width="5.28515625" style="58" bestFit="1" customWidth="1"/>
    <col min="30" max="30" width="3" style="108" customWidth="1"/>
    <col min="31" max="31" width="4" style="58" customWidth="1"/>
    <col min="32" max="32" width="5.28515625" style="58" bestFit="1" customWidth="1"/>
    <col min="33" max="33" width="3" style="108" customWidth="1"/>
    <col min="34" max="34" width="3" style="2" customWidth="1"/>
    <col min="35" max="35" width="4.85546875" style="58" customWidth="1"/>
    <col min="36" max="36" width="3" style="108" customWidth="1"/>
    <col min="37" max="37" width="4.85546875" style="58" customWidth="1"/>
    <col min="38" max="38" width="3" style="108" customWidth="1"/>
    <col min="39" max="39" width="3.42578125" customWidth="1"/>
    <col min="40" max="40" width="4.140625" style="2" customWidth="1"/>
    <col min="41" max="41" width="3" style="2" customWidth="1"/>
    <col min="42" max="42" width="3" customWidth="1"/>
    <col min="43" max="43" width="13.140625" bestFit="1" customWidth="1"/>
    <col min="44" max="44" width="6.28515625" customWidth="1"/>
    <col min="45" max="45" width="4.7109375" customWidth="1"/>
    <col min="46" max="46" width="3.42578125" customWidth="1"/>
    <col min="47" max="47" width="3.140625" customWidth="1"/>
    <col min="48" max="48" width="4.5703125" customWidth="1"/>
    <col min="49" max="49" width="6" style="58" bestFit="1" customWidth="1"/>
    <col min="51" max="63" width="3.7109375" customWidth="1"/>
  </cols>
  <sheetData>
    <row r="1" spans="1:53" s="9" customFormat="1" ht="63.75" customHeight="1" x14ac:dyDescent="0.25">
      <c r="A1" s="140"/>
      <c r="E1" s="118" t="s">
        <v>97</v>
      </c>
      <c r="F1" s="122"/>
      <c r="G1" s="119"/>
      <c r="H1" s="118" t="s">
        <v>74</v>
      </c>
      <c r="I1" s="118"/>
      <c r="J1" s="118" t="s">
        <v>99</v>
      </c>
      <c r="K1" s="118"/>
      <c r="L1" s="120"/>
      <c r="M1" s="118"/>
      <c r="N1" s="118"/>
      <c r="O1" s="118"/>
      <c r="P1" s="118" t="s">
        <v>75</v>
      </c>
      <c r="Q1" s="118"/>
      <c r="R1" s="119"/>
      <c r="S1" s="118" t="s">
        <v>77</v>
      </c>
      <c r="T1" s="118"/>
      <c r="U1" s="118"/>
      <c r="V1" s="118"/>
      <c r="W1" s="118" t="s">
        <v>74</v>
      </c>
      <c r="X1" s="118"/>
      <c r="Y1" s="118"/>
      <c r="Z1" s="118" t="s">
        <v>78</v>
      </c>
      <c r="AA1" s="118"/>
      <c r="AB1" s="118"/>
      <c r="AC1" s="118"/>
      <c r="AD1" s="118"/>
      <c r="AE1" s="118"/>
      <c r="AF1" s="118"/>
      <c r="AG1" s="118"/>
      <c r="AH1" s="118"/>
      <c r="AI1" s="118" t="s">
        <v>76</v>
      </c>
      <c r="AJ1" s="118"/>
      <c r="AK1" s="118" t="s">
        <v>79</v>
      </c>
      <c r="AL1" s="118"/>
      <c r="AM1" s="118"/>
      <c r="AN1" s="118"/>
      <c r="AO1" s="118"/>
      <c r="AP1" s="121"/>
      <c r="AQ1" s="67">
        <v>2019</v>
      </c>
      <c r="AW1" s="85" t="s">
        <v>105</v>
      </c>
    </row>
    <row r="2" spans="1:53" s="1" customFormat="1" ht="98.25" customHeight="1" x14ac:dyDescent="0.2">
      <c r="A2" s="137" t="s">
        <v>54</v>
      </c>
      <c r="B2" s="3" t="s">
        <v>55</v>
      </c>
      <c r="C2" s="5" t="s">
        <v>56</v>
      </c>
      <c r="D2" s="5" t="s">
        <v>0</v>
      </c>
      <c r="E2" s="117" t="s">
        <v>84</v>
      </c>
      <c r="F2" s="123" t="s">
        <v>6</v>
      </c>
      <c r="G2" s="5" t="s">
        <v>1</v>
      </c>
      <c r="H2" s="117" t="s">
        <v>85</v>
      </c>
      <c r="I2" s="32" t="s">
        <v>6</v>
      </c>
      <c r="J2" s="117" t="s">
        <v>95</v>
      </c>
      <c r="K2" s="32" t="s">
        <v>6</v>
      </c>
      <c r="L2" s="5" t="s">
        <v>2</v>
      </c>
      <c r="M2" s="117" t="s">
        <v>96</v>
      </c>
      <c r="N2" s="32" t="s">
        <v>6</v>
      </c>
      <c r="O2" s="5" t="s">
        <v>3</v>
      </c>
      <c r="P2" s="117" t="s">
        <v>86</v>
      </c>
      <c r="Q2" s="32" t="s">
        <v>6</v>
      </c>
      <c r="R2" s="5" t="s">
        <v>4</v>
      </c>
      <c r="S2" s="117" t="s">
        <v>87</v>
      </c>
      <c r="T2" s="32" t="s">
        <v>6</v>
      </c>
      <c r="U2" s="5" t="s">
        <v>36</v>
      </c>
      <c r="V2" s="4" t="s">
        <v>5</v>
      </c>
      <c r="W2" s="117" t="s">
        <v>88</v>
      </c>
      <c r="X2" s="32" t="s">
        <v>6</v>
      </c>
      <c r="Y2" s="5" t="s">
        <v>7</v>
      </c>
      <c r="Z2" s="117" t="s">
        <v>89</v>
      </c>
      <c r="AA2" s="32" t="s">
        <v>6</v>
      </c>
      <c r="AB2" s="5" t="s">
        <v>59</v>
      </c>
      <c r="AC2" s="117" t="s">
        <v>90</v>
      </c>
      <c r="AD2" s="32" t="s">
        <v>6</v>
      </c>
      <c r="AE2" s="5" t="s">
        <v>42</v>
      </c>
      <c r="AF2" s="117" t="s">
        <v>91</v>
      </c>
      <c r="AG2" s="32" t="s">
        <v>6</v>
      </c>
      <c r="AH2" s="5" t="s">
        <v>8</v>
      </c>
      <c r="AI2" s="117" t="s">
        <v>92</v>
      </c>
      <c r="AJ2" s="32" t="s">
        <v>6</v>
      </c>
      <c r="AK2" s="117" t="s">
        <v>93</v>
      </c>
      <c r="AL2" s="32" t="s">
        <v>6</v>
      </c>
      <c r="AM2" s="5" t="s">
        <v>9</v>
      </c>
      <c r="AN2" s="5" t="s">
        <v>37</v>
      </c>
      <c r="AO2" s="4" t="s">
        <v>12</v>
      </c>
      <c r="AP2" s="4" t="s">
        <v>94</v>
      </c>
      <c r="AQ2" s="4" t="s">
        <v>10</v>
      </c>
      <c r="AR2" s="5" t="s">
        <v>11</v>
      </c>
      <c r="AS2" s="3"/>
      <c r="AT2" s="3"/>
      <c r="AU2" s="3"/>
      <c r="AV2" s="6"/>
      <c r="AW2" s="47" t="s">
        <v>64</v>
      </c>
    </row>
    <row r="3" spans="1:53" x14ac:dyDescent="0.25">
      <c r="A3" s="149">
        <v>11</v>
      </c>
      <c r="B3" s="64" t="s">
        <v>21</v>
      </c>
      <c r="C3" s="68">
        <v>5</v>
      </c>
      <c r="D3" s="68">
        <v>3</v>
      </c>
      <c r="E3" s="144">
        <v>12</v>
      </c>
      <c r="F3" s="124">
        <v>2</v>
      </c>
      <c r="G3" s="68"/>
      <c r="H3" s="92">
        <v>15</v>
      </c>
      <c r="I3" s="89">
        <v>2</v>
      </c>
      <c r="J3" s="71"/>
      <c r="K3" s="89"/>
      <c r="L3" s="61">
        <v>3</v>
      </c>
      <c r="M3" s="71">
        <v>4</v>
      </c>
      <c r="N3" s="89">
        <v>2</v>
      </c>
      <c r="O3" s="61">
        <v>3</v>
      </c>
      <c r="P3" s="71">
        <v>4</v>
      </c>
      <c r="Q3" s="89">
        <v>2</v>
      </c>
      <c r="R3" s="61">
        <v>3</v>
      </c>
      <c r="S3" s="71">
        <v>8</v>
      </c>
      <c r="T3" s="89">
        <v>2</v>
      </c>
      <c r="U3" s="136">
        <f>SUM(C3:T3)</f>
        <v>70</v>
      </c>
      <c r="V3" s="27"/>
      <c r="W3" s="59">
        <v>8</v>
      </c>
      <c r="X3" s="102">
        <v>2</v>
      </c>
      <c r="Y3" s="27">
        <v>3</v>
      </c>
      <c r="Z3" s="92">
        <v>15</v>
      </c>
      <c r="AA3" s="89">
        <v>2</v>
      </c>
      <c r="AB3" s="61">
        <v>3</v>
      </c>
      <c r="AC3" s="92">
        <v>12</v>
      </c>
      <c r="AD3" s="89">
        <v>2</v>
      </c>
      <c r="AE3" s="70">
        <v>3</v>
      </c>
      <c r="AF3" s="71">
        <v>15</v>
      </c>
      <c r="AG3" s="89">
        <v>2</v>
      </c>
      <c r="AH3" s="61">
        <v>3</v>
      </c>
      <c r="AI3" s="71">
        <v>8</v>
      </c>
      <c r="AJ3" s="89">
        <v>2</v>
      </c>
      <c r="AK3" s="71">
        <v>10</v>
      </c>
      <c r="AL3" s="89">
        <v>2</v>
      </c>
      <c r="AM3" s="38"/>
      <c r="AN3" s="148">
        <f>SUM(V3:AM3)</f>
        <v>92</v>
      </c>
      <c r="AO3" s="154"/>
      <c r="AP3" s="142"/>
      <c r="AQ3" s="38"/>
      <c r="AR3" s="148">
        <f>+U3+AN3</f>
        <v>162</v>
      </c>
      <c r="AS3" s="7"/>
      <c r="AT3" s="10">
        <v>1</v>
      </c>
      <c r="AU3" s="7" t="s">
        <v>13</v>
      </c>
      <c r="AV3" s="8">
        <v>15</v>
      </c>
      <c r="AW3" s="48" t="s">
        <v>64</v>
      </c>
      <c r="BA3" s="13"/>
    </row>
    <row r="4" spans="1:53" x14ac:dyDescent="0.25">
      <c r="A4" s="149">
        <v>12</v>
      </c>
      <c r="B4" s="66" t="s">
        <v>72</v>
      </c>
      <c r="C4" s="26">
        <v>5</v>
      </c>
      <c r="D4" s="26">
        <v>3</v>
      </c>
      <c r="E4" s="50"/>
      <c r="F4" s="125">
        <v>2</v>
      </c>
      <c r="G4" s="72">
        <v>3</v>
      </c>
      <c r="H4" s="71">
        <v>8</v>
      </c>
      <c r="I4" s="102">
        <v>2</v>
      </c>
      <c r="J4" s="71">
        <v>5</v>
      </c>
      <c r="K4" s="102">
        <v>2</v>
      </c>
      <c r="L4" s="27">
        <v>3</v>
      </c>
      <c r="M4" s="59">
        <v>5</v>
      </c>
      <c r="N4" s="102">
        <v>2</v>
      </c>
      <c r="O4" s="27">
        <v>3</v>
      </c>
      <c r="P4" s="59">
        <v>8</v>
      </c>
      <c r="Q4" s="102">
        <v>2</v>
      </c>
      <c r="R4" s="38">
        <v>3</v>
      </c>
      <c r="S4" s="59">
        <v>12</v>
      </c>
      <c r="T4" s="102">
        <v>2</v>
      </c>
      <c r="U4" s="136">
        <f>SUM(C4:T4)</f>
        <v>70</v>
      </c>
      <c r="V4" s="27"/>
      <c r="W4" s="59">
        <v>12</v>
      </c>
      <c r="X4" s="102">
        <v>2</v>
      </c>
      <c r="Y4" s="27">
        <v>3</v>
      </c>
      <c r="Z4" s="71">
        <v>4</v>
      </c>
      <c r="AA4" s="89">
        <v>2</v>
      </c>
      <c r="AB4" s="61">
        <v>3</v>
      </c>
      <c r="AC4" s="71">
        <v>15</v>
      </c>
      <c r="AD4" s="89">
        <v>2</v>
      </c>
      <c r="AE4" s="70">
        <v>3</v>
      </c>
      <c r="AF4" s="71">
        <v>10</v>
      </c>
      <c r="AG4" s="89">
        <v>2</v>
      </c>
      <c r="AH4" s="61">
        <v>3</v>
      </c>
      <c r="AI4" s="71">
        <v>6</v>
      </c>
      <c r="AJ4" s="89">
        <v>2</v>
      </c>
      <c r="AK4" s="71">
        <v>8</v>
      </c>
      <c r="AL4" s="89">
        <v>2</v>
      </c>
      <c r="AM4" s="38"/>
      <c r="AN4" s="61">
        <f>SUM(V4:AM4)</f>
        <v>79</v>
      </c>
      <c r="AO4" s="38"/>
      <c r="AP4" s="142"/>
      <c r="AQ4" s="38"/>
      <c r="AR4" s="61">
        <f>+U4+AN4</f>
        <v>149</v>
      </c>
      <c r="AS4" s="7"/>
      <c r="AT4" s="10">
        <v>2</v>
      </c>
      <c r="AU4" s="7" t="s">
        <v>13</v>
      </c>
      <c r="AV4" s="8">
        <v>12</v>
      </c>
      <c r="AW4" s="48"/>
      <c r="BA4" s="13"/>
    </row>
    <row r="5" spans="1:53" x14ac:dyDescent="0.25">
      <c r="A5" s="149">
        <v>9</v>
      </c>
      <c r="B5" s="66" t="s">
        <v>104</v>
      </c>
      <c r="C5" s="26"/>
      <c r="D5" s="26">
        <v>3</v>
      </c>
      <c r="E5" s="50"/>
      <c r="F5" s="125"/>
      <c r="G5" s="72">
        <v>3</v>
      </c>
      <c r="H5" s="71">
        <v>15</v>
      </c>
      <c r="I5" s="102">
        <v>2</v>
      </c>
      <c r="J5" s="71">
        <v>15</v>
      </c>
      <c r="K5" s="102">
        <v>2</v>
      </c>
      <c r="L5" s="27">
        <v>3</v>
      </c>
      <c r="M5" s="59">
        <v>12</v>
      </c>
      <c r="N5" s="102">
        <v>2</v>
      </c>
      <c r="O5" s="27">
        <v>3</v>
      </c>
      <c r="P5" s="59">
        <v>10</v>
      </c>
      <c r="Q5" s="102">
        <v>2</v>
      </c>
      <c r="R5" s="61">
        <v>3</v>
      </c>
      <c r="S5" s="59"/>
      <c r="T5" s="102">
        <v>2</v>
      </c>
      <c r="U5" s="148">
        <f>SUM(C5:T5)</f>
        <v>77</v>
      </c>
      <c r="V5" s="147"/>
      <c r="W5" s="59">
        <v>15</v>
      </c>
      <c r="X5" s="102">
        <v>2</v>
      </c>
      <c r="Y5" s="27"/>
      <c r="Z5" s="71">
        <v>3</v>
      </c>
      <c r="AA5" s="89">
        <v>2</v>
      </c>
      <c r="AB5" s="61">
        <v>3</v>
      </c>
      <c r="AC5" s="71">
        <v>10</v>
      </c>
      <c r="AD5" s="89">
        <v>2</v>
      </c>
      <c r="AE5" s="70">
        <v>3</v>
      </c>
      <c r="AF5" s="71"/>
      <c r="AG5" s="89"/>
      <c r="AH5" s="61">
        <v>3</v>
      </c>
      <c r="AI5" s="71">
        <v>10</v>
      </c>
      <c r="AJ5" s="89">
        <v>2</v>
      </c>
      <c r="AK5" s="71">
        <v>12</v>
      </c>
      <c r="AL5" s="89">
        <v>2</v>
      </c>
      <c r="AM5" s="38"/>
      <c r="AN5" s="61">
        <f>SUM(V5:AM5)</f>
        <v>69</v>
      </c>
      <c r="AO5" s="38"/>
      <c r="AP5" s="142"/>
      <c r="AQ5" s="38"/>
      <c r="AR5" s="61">
        <f>+U5+AN5</f>
        <v>146</v>
      </c>
      <c r="AS5" s="7"/>
      <c r="AT5" s="10">
        <v>3</v>
      </c>
      <c r="AU5" s="7" t="s">
        <v>13</v>
      </c>
      <c r="AV5" s="8">
        <v>10</v>
      </c>
      <c r="AW5" s="48" t="s">
        <v>64</v>
      </c>
      <c r="BA5" s="13"/>
    </row>
    <row r="6" spans="1:53" x14ac:dyDescent="0.25">
      <c r="A6" s="149">
        <v>12</v>
      </c>
      <c r="B6" s="66" t="s">
        <v>66</v>
      </c>
      <c r="C6" s="26">
        <v>5</v>
      </c>
      <c r="D6" s="26">
        <v>3</v>
      </c>
      <c r="E6" s="91">
        <v>15</v>
      </c>
      <c r="F6" s="125">
        <v>2</v>
      </c>
      <c r="G6" s="72">
        <v>3</v>
      </c>
      <c r="H6" s="71"/>
      <c r="I6" s="102">
        <v>2</v>
      </c>
      <c r="J6" s="71">
        <v>10</v>
      </c>
      <c r="K6" s="102">
        <v>2</v>
      </c>
      <c r="L6" s="27">
        <v>3</v>
      </c>
      <c r="M6" s="59">
        <v>6</v>
      </c>
      <c r="N6" s="102">
        <v>2</v>
      </c>
      <c r="O6" s="27">
        <v>3</v>
      </c>
      <c r="P6" s="59">
        <v>6</v>
      </c>
      <c r="Q6" s="102">
        <v>2</v>
      </c>
      <c r="R6" s="61">
        <v>3</v>
      </c>
      <c r="S6" s="59">
        <v>6</v>
      </c>
      <c r="T6" s="102">
        <v>2</v>
      </c>
      <c r="U6" s="136">
        <f>SUM(C6:T6)</f>
        <v>75</v>
      </c>
      <c r="V6" s="27"/>
      <c r="W6" s="59">
        <v>10</v>
      </c>
      <c r="X6" s="102">
        <v>2</v>
      </c>
      <c r="Y6" s="27">
        <v>3</v>
      </c>
      <c r="Z6" s="71">
        <v>8</v>
      </c>
      <c r="AA6" s="89">
        <v>2</v>
      </c>
      <c r="AB6" s="61">
        <v>3</v>
      </c>
      <c r="AC6" s="71"/>
      <c r="AD6" s="89">
        <v>2</v>
      </c>
      <c r="AE6" s="70">
        <v>3</v>
      </c>
      <c r="AF6" s="71">
        <v>8</v>
      </c>
      <c r="AG6" s="89">
        <v>2</v>
      </c>
      <c r="AH6" s="61">
        <v>3</v>
      </c>
      <c r="AI6" s="71">
        <v>15</v>
      </c>
      <c r="AJ6" s="89">
        <v>2</v>
      </c>
      <c r="AK6" s="71">
        <v>5</v>
      </c>
      <c r="AL6" s="89">
        <v>2</v>
      </c>
      <c r="AM6" s="38"/>
      <c r="AN6" s="61">
        <f>SUM(V6:AM6)</f>
        <v>70</v>
      </c>
      <c r="AO6" s="38"/>
      <c r="AP6" s="142"/>
      <c r="AQ6" s="38"/>
      <c r="AR6" s="61">
        <f>+U6+AN6</f>
        <v>145</v>
      </c>
      <c r="AS6" s="7"/>
      <c r="AT6" s="7">
        <v>4</v>
      </c>
      <c r="AU6" s="7" t="s">
        <v>13</v>
      </c>
      <c r="AV6" s="8">
        <v>8</v>
      </c>
      <c r="AW6" s="48" t="s">
        <v>64</v>
      </c>
    </row>
    <row r="7" spans="1:53" x14ac:dyDescent="0.25">
      <c r="A7" s="149">
        <v>10</v>
      </c>
      <c r="B7" s="64" t="s">
        <v>17</v>
      </c>
      <c r="C7" s="68">
        <v>5</v>
      </c>
      <c r="D7" s="68">
        <v>3</v>
      </c>
      <c r="E7" s="69">
        <v>15</v>
      </c>
      <c r="F7" s="124">
        <v>2</v>
      </c>
      <c r="G7" s="68"/>
      <c r="H7" s="71"/>
      <c r="I7" s="89"/>
      <c r="J7" s="71">
        <v>12</v>
      </c>
      <c r="K7" s="89">
        <v>2</v>
      </c>
      <c r="L7" s="61">
        <v>3</v>
      </c>
      <c r="M7" s="71">
        <v>10</v>
      </c>
      <c r="N7" s="89">
        <v>2</v>
      </c>
      <c r="O7" s="61">
        <v>3</v>
      </c>
      <c r="P7" s="71">
        <v>5</v>
      </c>
      <c r="Q7" s="89">
        <v>2</v>
      </c>
      <c r="R7" s="61">
        <v>3</v>
      </c>
      <c r="S7" s="71">
        <v>8</v>
      </c>
      <c r="T7" s="89">
        <v>2</v>
      </c>
      <c r="U7" s="136">
        <f>SUM(C7:T7)</f>
        <v>77</v>
      </c>
      <c r="V7" s="27"/>
      <c r="W7" s="59">
        <v>12</v>
      </c>
      <c r="X7" s="102">
        <v>2</v>
      </c>
      <c r="Y7" s="27">
        <v>3</v>
      </c>
      <c r="Z7" s="71">
        <v>10</v>
      </c>
      <c r="AA7" s="89">
        <v>2</v>
      </c>
      <c r="AB7" s="61">
        <v>3</v>
      </c>
      <c r="AC7" s="71">
        <v>6</v>
      </c>
      <c r="AD7" s="89">
        <v>2</v>
      </c>
      <c r="AE7" s="70">
        <v>3</v>
      </c>
      <c r="AF7" s="71"/>
      <c r="AG7" s="89">
        <v>2</v>
      </c>
      <c r="AH7" s="61">
        <v>3</v>
      </c>
      <c r="AI7" s="71"/>
      <c r="AJ7" s="89"/>
      <c r="AK7" s="71">
        <v>2</v>
      </c>
      <c r="AL7" s="89">
        <v>2</v>
      </c>
      <c r="AM7" s="38"/>
      <c r="AN7" s="61">
        <f>SUM(V7:AM7)</f>
        <v>52</v>
      </c>
      <c r="AO7" s="38"/>
      <c r="AP7" s="142"/>
      <c r="AQ7" s="38"/>
      <c r="AR7" s="61">
        <f>+U7+AN7</f>
        <v>129</v>
      </c>
      <c r="AS7" s="7"/>
      <c r="AT7" s="7">
        <v>5</v>
      </c>
      <c r="AU7" s="7" t="s">
        <v>13</v>
      </c>
      <c r="AV7" s="8">
        <v>6</v>
      </c>
      <c r="AW7" s="48" t="s">
        <v>64</v>
      </c>
    </row>
    <row r="8" spans="1:53" x14ac:dyDescent="0.25">
      <c r="A8" s="149">
        <v>9</v>
      </c>
      <c r="B8" s="116" t="s">
        <v>71</v>
      </c>
      <c r="C8" s="38">
        <v>5</v>
      </c>
      <c r="D8" s="38"/>
      <c r="E8" s="51"/>
      <c r="F8" s="126"/>
      <c r="G8" s="73">
        <v>3</v>
      </c>
      <c r="H8" s="51">
        <v>12</v>
      </c>
      <c r="I8" s="90">
        <v>2</v>
      </c>
      <c r="J8" s="51">
        <v>6</v>
      </c>
      <c r="K8" s="90">
        <v>2</v>
      </c>
      <c r="L8" s="38"/>
      <c r="M8" s="51">
        <v>3</v>
      </c>
      <c r="N8" s="90">
        <v>2</v>
      </c>
      <c r="O8" s="38">
        <v>3</v>
      </c>
      <c r="P8" s="51">
        <v>12</v>
      </c>
      <c r="Q8" s="90">
        <v>2</v>
      </c>
      <c r="R8" s="61">
        <v>3</v>
      </c>
      <c r="S8" s="51">
        <v>10</v>
      </c>
      <c r="T8" s="90">
        <v>2</v>
      </c>
      <c r="U8" s="136">
        <f>SUM(C8:T8)</f>
        <v>67</v>
      </c>
      <c r="V8" s="27"/>
      <c r="W8" s="59">
        <v>6</v>
      </c>
      <c r="X8" s="102">
        <v>2</v>
      </c>
      <c r="Y8" s="27">
        <v>3</v>
      </c>
      <c r="Z8" s="71">
        <v>6</v>
      </c>
      <c r="AA8" s="89">
        <v>2</v>
      </c>
      <c r="AB8" s="61"/>
      <c r="AC8" s="71"/>
      <c r="AD8" s="89"/>
      <c r="AE8" s="70"/>
      <c r="AF8" s="92">
        <v>12</v>
      </c>
      <c r="AG8" s="89">
        <v>2</v>
      </c>
      <c r="AH8" s="61"/>
      <c r="AI8" s="71">
        <v>12</v>
      </c>
      <c r="AJ8" s="89">
        <v>2</v>
      </c>
      <c r="AK8" s="92">
        <v>5</v>
      </c>
      <c r="AL8" s="89">
        <v>2</v>
      </c>
      <c r="AM8" s="38"/>
      <c r="AN8" s="61">
        <f>SUM(V8:AM8)</f>
        <v>54</v>
      </c>
      <c r="AO8" s="38"/>
      <c r="AP8" s="142"/>
      <c r="AQ8" s="38"/>
      <c r="AR8" s="61">
        <f>+U8+AN8</f>
        <v>121</v>
      </c>
      <c r="AS8" s="7"/>
      <c r="AT8" s="7">
        <v>6</v>
      </c>
      <c r="AU8" s="7" t="s">
        <v>13</v>
      </c>
      <c r="AV8" s="8">
        <v>5</v>
      </c>
      <c r="AW8" s="48" t="s">
        <v>64</v>
      </c>
      <c r="BA8" s="13"/>
    </row>
    <row r="9" spans="1:53" x14ac:dyDescent="0.25">
      <c r="A9" s="149">
        <v>8</v>
      </c>
      <c r="B9" s="64" t="s">
        <v>20</v>
      </c>
      <c r="C9" s="68"/>
      <c r="D9" s="68">
        <v>3</v>
      </c>
      <c r="E9" s="69">
        <v>12</v>
      </c>
      <c r="F9" s="124">
        <v>2</v>
      </c>
      <c r="G9" s="68">
        <v>3</v>
      </c>
      <c r="H9" s="71"/>
      <c r="I9" s="89">
        <v>2</v>
      </c>
      <c r="J9" s="71"/>
      <c r="K9" s="89">
        <v>2</v>
      </c>
      <c r="L9" s="61">
        <v>3</v>
      </c>
      <c r="M9" s="92">
        <v>8</v>
      </c>
      <c r="N9" s="89">
        <v>2</v>
      </c>
      <c r="O9" s="61">
        <v>3</v>
      </c>
      <c r="P9" s="71">
        <v>10</v>
      </c>
      <c r="Q9" s="89">
        <v>2</v>
      </c>
      <c r="R9" s="61">
        <v>3</v>
      </c>
      <c r="S9" s="71"/>
      <c r="T9" s="89">
        <v>2</v>
      </c>
      <c r="U9" s="136">
        <f>SUM(C9:T9)</f>
        <v>57</v>
      </c>
      <c r="V9" s="27"/>
      <c r="W9" s="146">
        <v>15</v>
      </c>
      <c r="X9" s="102">
        <v>2</v>
      </c>
      <c r="Y9" s="27">
        <v>3</v>
      </c>
      <c r="Z9" s="71"/>
      <c r="AA9" s="89"/>
      <c r="AB9" s="61">
        <v>3</v>
      </c>
      <c r="AC9" s="71"/>
      <c r="AD9" s="89"/>
      <c r="AE9" s="70"/>
      <c r="AF9" s="71">
        <v>8</v>
      </c>
      <c r="AG9" s="89">
        <v>2</v>
      </c>
      <c r="AH9" s="61">
        <v>3</v>
      </c>
      <c r="AI9" s="71">
        <v>15</v>
      </c>
      <c r="AJ9" s="89">
        <v>2</v>
      </c>
      <c r="AK9" s="71"/>
      <c r="AL9" s="89"/>
      <c r="AM9" s="38"/>
      <c r="AN9" s="61">
        <f>SUM(V9:AM9)</f>
        <v>53</v>
      </c>
      <c r="AO9" s="38"/>
      <c r="AP9" s="142"/>
      <c r="AQ9" s="38"/>
      <c r="AR9" s="61">
        <f>+U9+AN9</f>
        <v>110</v>
      </c>
      <c r="AS9" s="7"/>
      <c r="AT9" s="7">
        <v>7</v>
      </c>
      <c r="AU9" s="7" t="s">
        <v>13</v>
      </c>
      <c r="AV9" s="8">
        <v>4</v>
      </c>
      <c r="AW9" s="48"/>
      <c r="BA9" s="13"/>
    </row>
    <row r="10" spans="1:53" x14ac:dyDescent="0.25">
      <c r="A10" s="150">
        <v>11</v>
      </c>
      <c r="B10" s="64" t="s">
        <v>32</v>
      </c>
      <c r="C10" s="68"/>
      <c r="D10" s="68">
        <v>3</v>
      </c>
      <c r="E10" s="69"/>
      <c r="F10" s="124">
        <v>2</v>
      </c>
      <c r="G10" s="68"/>
      <c r="H10" s="71">
        <v>10</v>
      </c>
      <c r="I10" s="89">
        <v>2</v>
      </c>
      <c r="J10" s="71">
        <v>8</v>
      </c>
      <c r="K10" s="89">
        <v>2</v>
      </c>
      <c r="L10" s="61">
        <v>3</v>
      </c>
      <c r="M10" s="71">
        <v>8</v>
      </c>
      <c r="N10" s="89">
        <v>2</v>
      </c>
      <c r="O10" s="61">
        <v>3</v>
      </c>
      <c r="P10" s="71">
        <v>3</v>
      </c>
      <c r="Q10" s="89">
        <v>2</v>
      </c>
      <c r="R10" s="61"/>
      <c r="S10" s="71">
        <v>5</v>
      </c>
      <c r="T10" s="89">
        <v>2</v>
      </c>
      <c r="U10" s="136">
        <f>SUM(C10:T10)</f>
        <v>55</v>
      </c>
      <c r="V10" s="27"/>
      <c r="W10" s="59"/>
      <c r="X10" s="102"/>
      <c r="Y10" s="27">
        <v>3</v>
      </c>
      <c r="Z10" s="71">
        <v>12</v>
      </c>
      <c r="AA10" s="89">
        <v>2</v>
      </c>
      <c r="AB10" s="61">
        <v>3</v>
      </c>
      <c r="AC10" s="71">
        <v>5</v>
      </c>
      <c r="AD10" s="89">
        <v>2</v>
      </c>
      <c r="AE10" s="70"/>
      <c r="AF10" s="71">
        <v>5</v>
      </c>
      <c r="AG10" s="89">
        <v>2</v>
      </c>
      <c r="AH10" s="61">
        <v>3</v>
      </c>
      <c r="AI10" s="71">
        <v>5</v>
      </c>
      <c r="AJ10" s="89">
        <v>2</v>
      </c>
      <c r="AK10" s="71">
        <v>4</v>
      </c>
      <c r="AL10" s="89">
        <v>2</v>
      </c>
      <c r="AM10" s="38"/>
      <c r="AN10" s="61">
        <f>SUM(V10:AM10)</f>
        <v>50</v>
      </c>
      <c r="AO10" s="38"/>
      <c r="AP10" s="142"/>
      <c r="AQ10" s="38"/>
      <c r="AR10" s="61">
        <f>+U10+AN10</f>
        <v>105</v>
      </c>
      <c r="AS10" s="7"/>
      <c r="AT10" s="7">
        <v>8</v>
      </c>
      <c r="AU10" s="7" t="s">
        <v>13</v>
      </c>
      <c r="AV10" s="8">
        <v>3</v>
      </c>
      <c r="AW10" s="48" t="s">
        <v>64</v>
      </c>
      <c r="BA10" s="13"/>
    </row>
    <row r="11" spans="1:53" x14ac:dyDescent="0.25">
      <c r="A11" s="138">
        <v>6</v>
      </c>
      <c r="B11" s="26" t="s">
        <v>58</v>
      </c>
      <c r="C11" s="26"/>
      <c r="D11" s="26"/>
      <c r="E11" s="50"/>
      <c r="F11" s="125"/>
      <c r="G11" s="72"/>
      <c r="H11" s="71">
        <v>12</v>
      </c>
      <c r="I11" s="102">
        <v>2</v>
      </c>
      <c r="J11" s="92">
        <v>6</v>
      </c>
      <c r="K11" s="102">
        <v>2</v>
      </c>
      <c r="L11" s="27"/>
      <c r="M11" s="59">
        <v>3</v>
      </c>
      <c r="N11" s="102">
        <v>2</v>
      </c>
      <c r="O11" s="27">
        <v>3</v>
      </c>
      <c r="P11" s="59">
        <v>12</v>
      </c>
      <c r="Q11" s="102">
        <v>2</v>
      </c>
      <c r="R11" s="38"/>
      <c r="S11" s="146">
        <v>10</v>
      </c>
      <c r="T11" s="102">
        <v>2</v>
      </c>
      <c r="U11" s="136">
        <f>SUM(C11:T11)</f>
        <v>56</v>
      </c>
      <c r="V11" s="27"/>
      <c r="W11" s="59">
        <v>6</v>
      </c>
      <c r="X11" s="102">
        <v>2</v>
      </c>
      <c r="Y11" s="27"/>
      <c r="Z11" s="71"/>
      <c r="AA11" s="89"/>
      <c r="AB11" s="61"/>
      <c r="AC11" s="71"/>
      <c r="AD11" s="89"/>
      <c r="AE11" s="70"/>
      <c r="AF11" s="71"/>
      <c r="AG11" s="89"/>
      <c r="AH11" s="61"/>
      <c r="AI11" s="71">
        <v>12</v>
      </c>
      <c r="AJ11" s="89">
        <v>2</v>
      </c>
      <c r="AK11" s="71"/>
      <c r="AL11" s="89"/>
      <c r="AM11" s="38"/>
      <c r="AN11" s="61">
        <f>SUM(V11:AM11)</f>
        <v>22</v>
      </c>
      <c r="AO11" s="38"/>
      <c r="AP11" s="38"/>
      <c r="AQ11" s="38"/>
      <c r="AR11" s="61">
        <f>+U11+AN11</f>
        <v>78</v>
      </c>
      <c r="AS11" s="7"/>
      <c r="AT11" s="7">
        <v>9</v>
      </c>
      <c r="AU11" s="7" t="s">
        <v>13</v>
      </c>
      <c r="AV11" s="8">
        <v>2</v>
      </c>
      <c r="AW11" s="48"/>
      <c r="BA11" s="13"/>
    </row>
    <row r="12" spans="1:53" x14ac:dyDescent="0.25">
      <c r="A12" s="138">
        <v>6</v>
      </c>
      <c r="B12" s="65" t="s">
        <v>16</v>
      </c>
      <c r="C12" s="68"/>
      <c r="D12" s="68">
        <v>3</v>
      </c>
      <c r="E12" s="69"/>
      <c r="F12" s="124"/>
      <c r="G12" s="68">
        <v>3</v>
      </c>
      <c r="H12" s="71">
        <v>8</v>
      </c>
      <c r="I12" s="89">
        <v>2</v>
      </c>
      <c r="J12" s="71"/>
      <c r="K12" s="89"/>
      <c r="L12" s="61">
        <v>3</v>
      </c>
      <c r="M12" s="71"/>
      <c r="N12" s="89"/>
      <c r="O12" s="61">
        <v>3</v>
      </c>
      <c r="P12" s="71">
        <v>3</v>
      </c>
      <c r="Q12" s="89">
        <v>2</v>
      </c>
      <c r="R12" s="61">
        <v>3</v>
      </c>
      <c r="S12" s="71">
        <v>15</v>
      </c>
      <c r="T12" s="89">
        <v>2</v>
      </c>
      <c r="U12" s="136">
        <f>SUM(C12:T12)</f>
        <v>47</v>
      </c>
      <c r="V12" s="27"/>
      <c r="W12" s="59">
        <v>10</v>
      </c>
      <c r="X12" s="102">
        <v>2</v>
      </c>
      <c r="Y12" s="27"/>
      <c r="Z12" s="71"/>
      <c r="AA12" s="89"/>
      <c r="AB12" s="61"/>
      <c r="AC12" s="71"/>
      <c r="AD12" s="89"/>
      <c r="AE12" s="70"/>
      <c r="AF12" s="71">
        <v>6</v>
      </c>
      <c r="AG12" s="89">
        <v>2</v>
      </c>
      <c r="AH12" s="61"/>
      <c r="AI12" s="71"/>
      <c r="AJ12" s="89"/>
      <c r="AK12" s="71">
        <v>3</v>
      </c>
      <c r="AL12" s="89">
        <v>2</v>
      </c>
      <c r="AM12" s="38"/>
      <c r="AN12" s="61">
        <f>SUM(V12:AM12)</f>
        <v>25</v>
      </c>
      <c r="AO12" s="38"/>
      <c r="AP12" s="38"/>
      <c r="AQ12" s="38"/>
      <c r="AR12" s="61">
        <f>+U12+AN12</f>
        <v>72</v>
      </c>
      <c r="AS12" s="7"/>
      <c r="AT12" s="7">
        <v>10</v>
      </c>
      <c r="AU12" s="7" t="s">
        <v>13</v>
      </c>
      <c r="AV12" s="8">
        <v>1</v>
      </c>
      <c r="AW12" s="48"/>
      <c r="BA12" s="13"/>
    </row>
    <row r="13" spans="1:53" x14ac:dyDescent="0.25">
      <c r="A13" s="138">
        <v>6</v>
      </c>
      <c r="B13" s="64" t="s">
        <v>18</v>
      </c>
      <c r="C13" s="68">
        <v>5</v>
      </c>
      <c r="D13" s="68">
        <v>3</v>
      </c>
      <c r="E13" s="69"/>
      <c r="F13" s="124"/>
      <c r="G13" s="68"/>
      <c r="H13" s="71"/>
      <c r="I13" s="89"/>
      <c r="J13" s="71">
        <v>12</v>
      </c>
      <c r="K13" s="89">
        <v>2</v>
      </c>
      <c r="L13" s="61">
        <v>3</v>
      </c>
      <c r="M13" s="71">
        <v>10</v>
      </c>
      <c r="N13" s="89">
        <v>2</v>
      </c>
      <c r="O13" s="61">
        <v>3</v>
      </c>
      <c r="P13" s="71">
        <v>5</v>
      </c>
      <c r="Q13" s="89">
        <v>2</v>
      </c>
      <c r="R13" s="61"/>
      <c r="S13" s="71"/>
      <c r="T13" s="89"/>
      <c r="U13" s="136">
        <f>SUM(C13:T13)</f>
        <v>47</v>
      </c>
      <c r="V13" s="27"/>
      <c r="W13" s="59"/>
      <c r="X13" s="102"/>
      <c r="Y13" s="27"/>
      <c r="Z13" s="71"/>
      <c r="AA13" s="89"/>
      <c r="AB13" s="61"/>
      <c r="AC13" s="71">
        <v>6</v>
      </c>
      <c r="AD13" s="89">
        <v>2</v>
      </c>
      <c r="AE13" s="70">
        <v>3</v>
      </c>
      <c r="AF13" s="71"/>
      <c r="AG13" s="89">
        <v>2</v>
      </c>
      <c r="AH13" s="61">
        <v>3</v>
      </c>
      <c r="AI13" s="71"/>
      <c r="AJ13" s="89"/>
      <c r="AK13" s="71">
        <v>2</v>
      </c>
      <c r="AL13" s="89">
        <v>2</v>
      </c>
      <c r="AM13" s="38"/>
      <c r="AN13" s="61">
        <f>SUM(V13:AM13)</f>
        <v>20</v>
      </c>
      <c r="AO13" s="38"/>
      <c r="AP13" s="38"/>
      <c r="AQ13" s="38"/>
      <c r="AR13" s="61">
        <f>+U13+AN13</f>
        <v>67</v>
      </c>
      <c r="AS13" s="7"/>
      <c r="AT13" s="7"/>
      <c r="AU13" s="7"/>
      <c r="AV13" s="8"/>
      <c r="AW13" s="48"/>
      <c r="BA13" s="13"/>
    </row>
    <row r="14" spans="1:53" x14ac:dyDescent="0.25">
      <c r="A14" s="138">
        <v>4</v>
      </c>
      <c r="B14" s="65" t="s">
        <v>15</v>
      </c>
      <c r="C14" s="68"/>
      <c r="D14" s="68"/>
      <c r="E14" s="69"/>
      <c r="F14" s="124"/>
      <c r="G14" s="68"/>
      <c r="H14" s="71"/>
      <c r="I14" s="89"/>
      <c r="J14" s="71"/>
      <c r="K14" s="89"/>
      <c r="L14" s="61"/>
      <c r="M14" s="71"/>
      <c r="N14" s="89"/>
      <c r="O14" s="61"/>
      <c r="P14" s="92">
        <v>15</v>
      </c>
      <c r="Q14" s="89">
        <v>2</v>
      </c>
      <c r="R14" s="61"/>
      <c r="S14" s="71"/>
      <c r="T14" s="89"/>
      <c r="U14" s="136">
        <f>SUM(C14:T14)</f>
        <v>17</v>
      </c>
      <c r="V14" s="27"/>
      <c r="W14" s="59"/>
      <c r="X14" s="102"/>
      <c r="Y14" s="27">
        <v>3</v>
      </c>
      <c r="Z14" s="71">
        <v>10</v>
      </c>
      <c r="AA14" s="89">
        <v>2</v>
      </c>
      <c r="AB14" s="61"/>
      <c r="AC14" s="71">
        <v>8</v>
      </c>
      <c r="AD14" s="89">
        <v>2</v>
      </c>
      <c r="AE14" s="70"/>
      <c r="AF14" s="71"/>
      <c r="AG14" s="89"/>
      <c r="AH14" s="61">
        <v>3</v>
      </c>
      <c r="AI14" s="71"/>
      <c r="AJ14" s="89">
        <v>2</v>
      </c>
      <c r="AK14" s="71"/>
      <c r="AL14" s="89"/>
      <c r="AM14" s="38"/>
      <c r="AN14" s="61">
        <f>SUM(V14:AM14)</f>
        <v>30</v>
      </c>
      <c r="AO14" s="38"/>
      <c r="AP14" s="38"/>
      <c r="AQ14" s="38"/>
      <c r="AR14" s="61">
        <f>+U14+AN14</f>
        <v>47</v>
      </c>
      <c r="AS14" s="7"/>
      <c r="AT14" s="152" t="s">
        <v>14</v>
      </c>
      <c r="AU14" s="152"/>
      <c r="AV14" s="153"/>
      <c r="AW14" s="48" t="s">
        <v>64</v>
      </c>
      <c r="BA14" s="13"/>
    </row>
    <row r="15" spans="1:53" x14ac:dyDescent="0.25">
      <c r="A15" s="138">
        <v>2</v>
      </c>
      <c r="B15" s="26" t="s">
        <v>107</v>
      </c>
      <c r="C15" s="26"/>
      <c r="D15" s="26"/>
      <c r="E15" s="50"/>
      <c r="F15" s="125"/>
      <c r="G15" s="72"/>
      <c r="H15" s="71"/>
      <c r="I15" s="102"/>
      <c r="J15" s="71"/>
      <c r="K15" s="102"/>
      <c r="L15" s="27"/>
      <c r="M15" s="59"/>
      <c r="N15" s="102"/>
      <c r="O15" s="27"/>
      <c r="P15" s="59"/>
      <c r="Q15" s="102"/>
      <c r="R15" s="38"/>
      <c r="S15" s="59">
        <v>15</v>
      </c>
      <c r="T15" s="102">
        <v>2</v>
      </c>
      <c r="U15" s="136">
        <f>SUM(C15:T15)</f>
        <v>17</v>
      </c>
      <c r="V15" s="27"/>
      <c r="W15" s="59"/>
      <c r="X15" s="102"/>
      <c r="Y15" s="27"/>
      <c r="Z15" s="71"/>
      <c r="AA15" s="89"/>
      <c r="AB15" s="61"/>
      <c r="AC15" s="71"/>
      <c r="AD15" s="89"/>
      <c r="AE15" s="70"/>
      <c r="AF15" s="71"/>
      <c r="AG15" s="89"/>
      <c r="AH15" s="61"/>
      <c r="AI15" s="71">
        <v>10</v>
      </c>
      <c r="AJ15" s="89">
        <v>2</v>
      </c>
      <c r="AK15" s="71">
        <v>12</v>
      </c>
      <c r="AL15" s="89">
        <v>2</v>
      </c>
      <c r="AM15" s="38"/>
      <c r="AN15" s="61">
        <f>SUM(V15:AM15)</f>
        <v>26</v>
      </c>
      <c r="AO15" s="38"/>
      <c r="AP15" s="38"/>
      <c r="AQ15" s="38"/>
      <c r="AR15" s="61">
        <f>+U15+AN15</f>
        <v>43</v>
      </c>
      <c r="AS15" s="7"/>
      <c r="AT15" s="152"/>
      <c r="AU15" s="152"/>
      <c r="AV15" s="153"/>
      <c r="AW15" s="48"/>
      <c r="BA15" s="13"/>
    </row>
    <row r="16" spans="1:53" x14ac:dyDescent="0.25">
      <c r="A16" s="138">
        <v>6</v>
      </c>
      <c r="B16" s="64" t="s">
        <v>31</v>
      </c>
      <c r="C16" s="68"/>
      <c r="D16" s="68">
        <v>3</v>
      </c>
      <c r="E16" s="69"/>
      <c r="F16" s="124">
        <v>2</v>
      </c>
      <c r="G16" s="68">
        <v>3</v>
      </c>
      <c r="H16" s="71"/>
      <c r="I16" s="89"/>
      <c r="J16" s="71"/>
      <c r="K16" s="89"/>
      <c r="L16" s="61">
        <v>3</v>
      </c>
      <c r="M16" s="71"/>
      <c r="N16" s="89">
        <v>2</v>
      </c>
      <c r="O16" s="61"/>
      <c r="P16" s="71"/>
      <c r="Q16" s="89"/>
      <c r="R16" s="61"/>
      <c r="S16" s="71"/>
      <c r="T16" s="89"/>
      <c r="U16" s="136">
        <f>SUM(C16:T16)</f>
        <v>13</v>
      </c>
      <c r="V16" s="27"/>
      <c r="W16" s="59"/>
      <c r="X16" s="102"/>
      <c r="Y16" s="27">
        <v>3</v>
      </c>
      <c r="Z16" s="71"/>
      <c r="AA16" s="89">
        <v>2</v>
      </c>
      <c r="AB16" s="61">
        <v>3</v>
      </c>
      <c r="AC16" s="71"/>
      <c r="AD16" s="89">
        <v>2</v>
      </c>
      <c r="AE16" s="70">
        <v>3</v>
      </c>
      <c r="AF16" s="71">
        <v>6</v>
      </c>
      <c r="AG16" s="89">
        <v>2</v>
      </c>
      <c r="AH16" s="61">
        <v>3</v>
      </c>
      <c r="AI16" s="71"/>
      <c r="AJ16" s="89">
        <v>2</v>
      </c>
      <c r="AK16" s="71"/>
      <c r="AL16" s="89"/>
      <c r="AM16" s="38"/>
      <c r="AN16" s="61">
        <f>SUM(V16:AM16)</f>
        <v>26</v>
      </c>
      <c r="AO16" s="38"/>
      <c r="AP16" s="38"/>
      <c r="AQ16" s="38"/>
      <c r="AR16" s="61">
        <f>+U16+AN16</f>
        <v>39</v>
      </c>
      <c r="AS16" s="7"/>
      <c r="AT16" s="152"/>
      <c r="AU16" s="152"/>
      <c r="AV16" s="153"/>
      <c r="AW16" s="48"/>
      <c r="BA16" s="13"/>
    </row>
    <row r="17" spans="1:53" x14ac:dyDescent="0.25">
      <c r="A17" s="141">
        <v>2</v>
      </c>
      <c r="B17" s="66" t="s">
        <v>67</v>
      </c>
      <c r="C17" s="26"/>
      <c r="D17" s="26">
        <v>3</v>
      </c>
      <c r="E17" s="50"/>
      <c r="F17" s="125"/>
      <c r="G17" s="72">
        <v>3</v>
      </c>
      <c r="H17" s="71"/>
      <c r="I17" s="102"/>
      <c r="J17" s="71">
        <v>8</v>
      </c>
      <c r="K17" s="102">
        <v>2</v>
      </c>
      <c r="L17" s="27">
        <v>3</v>
      </c>
      <c r="M17" s="59">
        <v>4</v>
      </c>
      <c r="N17" s="102">
        <v>2</v>
      </c>
      <c r="O17" s="27"/>
      <c r="P17" s="59"/>
      <c r="Q17" s="102"/>
      <c r="R17" s="38"/>
      <c r="S17" s="59"/>
      <c r="T17" s="102"/>
      <c r="U17" s="136">
        <f>SUM(C17:T17)</f>
        <v>25</v>
      </c>
      <c r="V17" s="27"/>
      <c r="W17" s="59"/>
      <c r="X17" s="102"/>
      <c r="Y17" s="27"/>
      <c r="Z17" s="71"/>
      <c r="AA17" s="89"/>
      <c r="AB17" s="61"/>
      <c r="AC17" s="71"/>
      <c r="AD17" s="89"/>
      <c r="AE17" s="70"/>
      <c r="AF17" s="71"/>
      <c r="AG17" s="89"/>
      <c r="AH17" s="61"/>
      <c r="AI17" s="71"/>
      <c r="AJ17" s="89"/>
      <c r="AK17" s="71"/>
      <c r="AL17" s="89"/>
      <c r="AM17" s="38"/>
      <c r="AN17" s="61">
        <f>SUM(V17:AM17)</f>
        <v>0</v>
      </c>
      <c r="AO17" s="38"/>
      <c r="AP17" s="38"/>
      <c r="AQ17" s="38"/>
      <c r="AR17" s="61">
        <f>+U17+AN17</f>
        <v>25</v>
      </c>
      <c r="AS17" s="7"/>
      <c r="AT17" s="152"/>
      <c r="AU17" s="152"/>
      <c r="AV17" s="153"/>
      <c r="AW17" s="48"/>
      <c r="BA17" s="13"/>
    </row>
    <row r="18" spans="1:53" x14ac:dyDescent="0.25">
      <c r="A18" s="138">
        <v>2</v>
      </c>
      <c r="B18" s="66" t="s">
        <v>57</v>
      </c>
      <c r="C18" s="26"/>
      <c r="D18" s="26"/>
      <c r="E18" s="50"/>
      <c r="F18" s="125"/>
      <c r="G18" s="72"/>
      <c r="H18" s="71"/>
      <c r="I18" s="102"/>
      <c r="J18" s="71"/>
      <c r="K18" s="102"/>
      <c r="L18" s="27"/>
      <c r="M18" s="59">
        <v>15</v>
      </c>
      <c r="N18" s="102">
        <v>2</v>
      </c>
      <c r="O18" s="27"/>
      <c r="P18" s="59"/>
      <c r="Q18" s="102"/>
      <c r="R18" s="61"/>
      <c r="S18" s="59"/>
      <c r="T18" s="102"/>
      <c r="U18" s="136">
        <f>SUM(C18:T18)</f>
        <v>17</v>
      </c>
      <c r="V18" s="27"/>
      <c r="W18" s="59"/>
      <c r="X18" s="102"/>
      <c r="Y18" s="27"/>
      <c r="Z18" s="71">
        <v>5</v>
      </c>
      <c r="AA18" s="89">
        <v>2</v>
      </c>
      <c r="AB18" s="61"/>
      <c r="AC18" s="71"/>
      <c r="AD18" s="89"/>
      <c r="AE18" s="70"/>
      <c r="AF18" s="71"/>
      <c r="AG18" s="89"/>
      <c r="AH18" s="61"/>
      <c r="AI18" s="71"/>
      <c r="AJ18" s="89"/>
      <c r="AK18" s="71"/>
      <c r="AL18" s="89"/>
      <c r="AM18" s="38"/>
      <c r="AN18" s="61">
        <f>SUM(V18:AM18)</f>
        <v>7</v>
      </c>
      <c r="AO18" s="38"/>
      <c r="AP18" s="38"/>
      <c r="AQ18" s="38"/>
      <c r="AR18" s="61">
        <f>+U18+AN18</f>
        <v>24</v>
      </c>
      <c r="AS18" s="7"/>
      <c r="AT18" s="152"/>
      <c r="AU18" s="152"/>
      <c r="AV18" s="153"/>
      <c r="AW18" s="48"/>
      <c r="BA18" s="13"/>
    </row>
    <row r="19" spans="1:53" x14ac:dyDescent="0.25">
      <c r="A19" s="138">
        <v>2</v>
      </c>
      <c r="B19" s="66" t="s">
        <v>51</v>
      </c>
      <c r="C19" s="26"/>
      <c r="D19" s="26"/>
      <c r="E19" s="50"/>
      <c r="F19" s="125"/>
      <c r="G19" s="72"/>
      <c r="H19" s="71"/>
      <c r="I19" s="102"/>
      <c r="J19" s="71"/>
      <c r="K19" s="102"/>
      <c r="L19" s="27"/>
      <c r="M19" s="59">
        <v>15</v>
      </c>
      <c r="N19" s="102">
        <v>2</v>
      </c>
      <c r="O19" s="38"/>
      <c r="P19" s="59"/>
      <c r="Q19" s="90"/>
      <c r="R19" s="38"/>
      <c r="S19" s="51"/>
      <c r="T19" s="90"/>
      <c r="U19" s="136">
        <f>SUM(C19:T19)</f>
        <v>17</v>
      </c>
      <c r="V19" s="27"/>
      <c r="W19" s="59"/>
      <c r="X19" s="102"/>
      <c r="Y19" s="27"/>
      <c r="Z19" s="71">
        <v>5</v>
      </c>
      <c r="AA19" s="89">
        <v>2</v>
      </c>
      <c r="AB19" s="61"/>
      <c r="AC19" s="71"/>
      <c r="AD19" s="89"/>
      <c r="AE19" s="70"/>
      <c r="AF19" s="71"/>
      <c r="AG19" s="89"/>
      <c r="AH19" s="61"/>
      <c r="AI19" s="71"/>
      <c r="AJ19" s="89"/>
      <c r="AK19" s="71"/>
      <c r="AL19" s="89"/>
      <c r="AM19" s="38"/>
      <c r="AN19" s="61">
        <f>SUM(V19:AM19)</f>
        <v>7</v>
      </c>
      <c r="AO19" s="38"/>
      <c r="AP19" s="38"/>
      <c r="AQ19" s="38"/>
      <c r="AR19" s="61">
        <f>+U19+AN19</f>
        <v>24</v>
      </c>
      <c r="AS19" s="7"/>
      <c r="AT19" s="152" t="s">
        <v>81</v>
      </c>
      <c r="AU19" s="152"/>
      <c r="AV19" s="153"/>
      <c r="AW19" s="50"/>
      <c r="BA19" s="13"/>
    </row>
    <row r="20" spans="1:53" x14ac:dyDescent="0.25">
      <c r="A20" s="138">
        <v>3</v>
      </c>
      <c r="B20" s="26" t="s">
        <v>101</v>
      </c>
      <c r="C20" s="26"/>
      <c r="D20" s="26"/>
      <c r="E20" s="50"/>
      <c r="F20" s="125"/>
      <c r="G20" s="72"/>
      <c r="H20" s="71"/>
      <c r="I20" s="102"/>
      <c r="J20" s="71"/>
      <c r="K20" s="102"/>
      <c r="L20" s="27">
        <v>3</v>
      </c>
      <c r="M20" s="59">
        <v>5</v>
      </c>
      <c r="N20" s="102">
        <v>2</v>
      </c>
      <c r="O20" s="27">
        <v>3</v>
      </c>
      <c r="P20" s="59">
        <v>6</v>
      </c>
      <c r="Q20" s="102">
        <v>2</v>
      </c>
      <c r="R20" s="27"/>
      <c r="S20" s="59"/>
      <c r="T20" s="102"/>
      <c r="U20" s="136">
        <f>SUM(C20:T20)</f>
        <v>21</v>
      </c>
      <c r="V20" s="27"/>
      <c r="W20" s="59"/>
      <c r="X20" s="102"/>
      <c r="Y20" s="27"/>
      <c r="Z20" s="71"/>
      <c r="AA20" s="89"/>
      <c r="AB20" s="61"/>
      <c r="AC20" s="71"/>
      <c r="AD20" s="89"/>
      <c r="AE20" s="70"/>
      <c r="AF20" s="71"/>
      <c r="AG20" s="89"/>
      <c r="AH20" s="61"/>
      <c r="AI20" s="71"/>
      <c r="AJ20" s="89"/>
      <c r="AK20" s="71"/>
      <c r="AL20" s="89"/>
      <c r="AM20" s="38"/>
      <c r="AN20" s="61">
        <f>SUM(V20:AM20)</f>
        <v>0</v>
      </c>
      <c r="AO20" s="38"/>
      <c r="AP20" s="38"/>
      <c r="AQ20" s="38"/>
      <c r="AR20" s="61">
        <f>+U20+AN20</f>
        <v>21</v>
      </c>
      <c r="AS20" s="7"/>
      <c r="AT20" s="152"/>
      <c r="AU20" s="152"/>
      <c r="AV20" s="153"/>
      <c r="AW20" s="48"/>
      <c r="BA20" s="13"/>
    </row>
    <row r="21" spans="1:53" x14ac:dyDescent="0.25">
      <c r="A21" s="138">
        <v>1</v>
      </c>
      <c r="B21" s="64" t="s">
        <v>25</v>
      </c>
      <c r="C21" s="68"/>
      <c r="D21" s="68"/>
      <c r="E21" s="69"/>
      <c r="F21" s="124"/>
      <c r="G21" s="68"/>
      <c r="H21" s="71"/>
      <c r="I21" s="89"/>
      <c r="J21" s="71">
        <v>15</v>
      </c>
      <c r="K21" s="89">
        <v>2</v>
      </c>
      <c r="L21" s="61">
        <v>3</v>
      </c>
      <c r="M21" s="71"/>
      <c r="N21" s="89"/>
      <c r="O21" s="61"/>
      <c r="P21" s="71"/>
      <c r="Q21" s="89"/>
      <c r="R21" s="61"/>
      <c r="S21" s="71"/>
      <c r="T21" s="89"/>
      <c r="U21" s="136">
        <f>SUM(C21:T21)</f>
        <v>20</v>
      </c>
      <c r="V21" s="27"/>
      <c r="W21" s="59"/>
      <c r="X21" s="102"/>
      <c r="Y21" s="27"/>
      <c r="Z21" s="71"/>
      <c r="AA21" s="89"/>
      <c r="AB21" s="61"/>
      <c r="AC21" s="71"/>
      <c r="AD21" s="89"/>
      <c r="AE21" s="70"/>
      <c r="AF21" s="71"/>
      <c r="AG21" s="89"/>
      <c r="AH21" s="61"/>
      <c r="AI21" s="71"/>
      <c r="AJ21" s="89"/>
      <c r="AK21" s="71"/>
      <c r="AL21" s="89"/>
      <c r="AM21" s="38"/>
      <c r="AN21" s="61">
        <f>SUM(V21:AM21)</f>
        <v>0</v>
      </c>
      <c r="AO21" s="38"/>
      <c r="AP21" s="38"/>
      <c r="AQ21" s="38"/>
      <c r="AR21" s="61">
        <f>+U21+AN21</f>
        <v>20</v>
      </c>
      <c r="AS21" s="7"/>
      <c r="AT21" s="152"/>
      <c r="AU21" s="152"/>
      <c r="AV21" s="153"/>
      <c r="AW21" s="48"/>
      <c r="BA21" s="13"/>
    </row>
    <row r="22" spans="1:53" x14ac:dyDescent="0.25">
      <c r="A22" s="141">
        <v>2</v>
      </c>
      <c r="B22" s="26" t="s">
        <v>106</v>
      </c>
      <c r="C22" s="68"/>
      <c r="D22" s="68"/>
      <c r="E22" s="69"/>
      <c r="F22" s="124"/>
      <c r="G22" s="68"/>
      <c r="H22" s="71"/>
      <c r="I22" s="89"/>
      <c r="J22" s="71"/>
      <c r="K22" s="89"/>
      <c r="L22" s="61"/>
      <c r="M22" s="71">
        <v>12</v>
      </c>
      <c r="N22" s="89">
        <v>2</v>
      </c>
      <c r="O22" s="61"/>
      <c r="P22" s="71"/>
      <c r="Q22" s="89"/>
      <c r="R22" s="61"/>
      <c r="S22" s="71"/>
      <c r="T22" s="89"/>
      <c r="U22" s="136">
        <f>SUM(C22:T22)</f>
        <v>14</v>
      </c>
      <c r="V22" s="27"/>
      <c r="W22" s="59"/>
      <c r="X22" s="102"/>
      <c r="Y22" s="27"/>
      <c r="Z22" s="71"/>
      <c r="AA22" s="89"/>
      <c r="AB22" s="61"/>
      <c r="AC22" s="71"/>
      <c r="AD22" s="89"/>
      <c r="AE22" s="70"/>
      <c r="AF22" s="71"/>
      <c r="AG22" s="89"/>
      <c r="AH22" s="61"/>
      <c r="AI22" s="71"/>
      <c r="AJ22" s="89"/>
      <c r="AK22" s="71">
        <v>3</v>
      </c>
      <c r="AL22" s="89">
        <v>2</v>
      </c>
      <c r="AM22" s="38"/>
      <c r="AN22" s="61">
        <f>SUM(V22:AM22)</f>
        <v>5</v>
      </c>
      <c r="AO22" s="38"/>
      <c r="AP22" s="38"/>
      <c r="AQ22" s="38"/>
      <c r="AR22" s="61">
        <f>+U22+AN22</f>
        <v>19</v>
      </c>
      <c r="AS22" s="7"/>
      <c r="AT22" s="152"/>
      <c r="AU22" s="152"/>
      <c r="AV22" s="153"/>
      <c r="AW22" s="48"/>
      <c r="BA22" s="13"/>
    </row>
    <row r="23" spans="1:53" x14ac:dyDescent="0.25">
      <c r="A23" s="138">
        <v>2</v>
      </c>
      <c r="B23" s="26" t="s">
        <v>27</v>
      </c>
      <c r="C23" s="26">
        <v>5</v>
      </c>
      <c r="D23" s="26"/>
      <c r="E23" s="50"/>
      <c r="F23" s="125"/>
      <c r="G23" s="72"/>
      <c r="H23" s="71"/>
      <c r="I23" s="102"/>
      <c r="J23" s="71"/>
      <c r="K23" s="102">
        <v>2</v>
      </c>
      <c r="L23" s="27"/>
      <c r="M23" s="59"/>
      <c r="N23" s="102"/>
      <c r="O23" s="27"/>
      <c r="P23" s="59">
        <v>8</v>
      </c>
      <c r="Q23" s="102">
        <v>2</v>
      </c>
      <c r="R23" s="38"/>
      <c r="S23" s="59"/>
      <c r="T23" s="102"/>
      <c r="U23" s="136">
        <f>SUM(C23:T23)</f>
        <v>17</v>
      </c>
      <c r="V23" s="27"/>
      <c r="W23" s="59"/>
      <c r="X23" s="102"/>
      <c r="Y23" s="27"/>
      <c r="Z23" s="71"/>
      <c r="AA23" s="89"/>
      <c r="AB23" s="61"/>
      <c r="AC23" s="71"/>
      <c r="AD23" s="89"/>
      <c r="AE23" s="70"/>
      <c r="AF23" s="71"/>
      <c r="AG23" s="89"/>
      <c r="AH23" s="61"/>
      <c r="AI23" s="71"/>
      <c r="AJ23" s="89"/>
      <c r="AK23" s="71"/>
      <c r="AL23" s="89"/>
      <c r="AM23" s="38"/>
      <c r="AN23" s="61">
        <f>SUM(V23:AM23)</f>
        <v>0</v>
      </c>
      <c r="AO23" s="38"/>
      <c r="AP23" s="38"/>
      <c r="AQ23" s="38"/>
      <c r="AR23" s="61">
        <f>+U23+AN23</f>
        <v>17</v>
      </c>
      <c r="AS23" s="7"/>
      <c r="AT23" s="152"/>
      <c r="AU23" s="152"/>
      <c r="AV23" s="153"/>
      <c r="AW23" s="49" t="s">
        <v>64</v>
      </c>
      <c r="BA23" s="27"/>
    </row>
    <row r="24" spans="1:53" s="26" customFormat="1" ht="12.75" customHeight="1" x14ac:dyDescent="0.25">
      <c r="A24" s="138">
        <v>1</v>
      </c>
      <c r="B24" s="26" t="s">
        <v>103</v>
      </c>
      <c r="C24" s="68"/>
      <c r="D24" s="68"/>
      <c r="E24" s="69"/>
      <c r="F24" s="124"/>
      <c r="G24" s="68"/>
      <c r="H24" s="71"/>
      <c r="I24" s="89"/>
      <c r="J24" s="71"/>
      <c r="K24" s="89"/>
      <c r="L24" s="61"/>
      <c r="M24" s="71"/>
      <c r="N24" s="89"/>
      <c r="O24" s="61"/>
      <c r="P24" s="71">
        <v>15</v>
      </c>
      <c r="Q24" s="89">
        <v>2</v>
      </c>
      <c r="R24" s="61"/>
      <c r="S24" s="71"/>
      <c r="T24" s="89"/>
      <c r="U24" s="136">
        <f>SUM(C24:T24)</f>
        <v>17</v>
      </c>
      <c r="V24" s="27"/>
      <c r="W24" s="59"/>
      <c r="X24" s="102"/>
      <c r="Y24" s="27"/>
      <c r="Z24" s="71"/>
      <c r="AA24" s="89"/>
      <c r="AB24" s="61"/>
      <c r="AC24" s="71"/>
      <c r="AD24" s="89"/>
      <c r="AE24" s="70"/>
      <c r="AF24" s="71"/>
      <c r="AG24" s="89"/>
      <c r="AH24" s="61"/>
      <c r="AI24" s="71"/>
      <c r="AJ24" s="89"/>
      <c r="AK24" s="71"/>
      <c r="AL24" s="89"/>
      <c r="AM24" s="38"/>
      <c r="AN24" s="61">
        <f>SUM(V24:AM24)</f>
        <v>0</v>
      </c>
      <c r="AO24" s="38"/>
      <c r="AP24" s="38"/>
      <c r="AQ24" s="38"/>
      <c r="AR24" s="61">
        <f>+U24+AN24</f>
        <v>17</v>
      </c>
      <c r="AS24" s="28"/>
      <c r="AT24" s="152"/>
      <c r="AU24" s="152"/>
      <c r="AV24" s="153"/>
      <c r="AW24" s="48"/>
      <c r="BA24" s="27"/>
    </row>
    <row r="25" spans="1:53" s="26" customFormat="1" ht="12.75" customHeight="1" x14ac:dyDescent="0.25">
      <c r="A25" s="138">
        <v>1</v>
      </c>
      <c r="B25" s="64" t="s">
        <v>29</v>
      </c>
      <c r="E25" s="50"/>
      <c r="F25" s="125"/>
      <c r="G25" s="72"/>
      <c r="H25" s="71"/>
      <c r="I25" s="102"/>
      <c r="J25" s="71"/>
      <c r="K25" s="102"/>
      <c r="L25" s="27"/>
      <c r="M25" s="59"/>
      <c r="N25" s="102"/>
      <c r="O25" s="27"/>
      <c r="P25" s="59"/>
      <c r="Q25" s="102"/>
      <c r="R25" s="38"/>
      <c r="S25" s="59"/>
      <c r="T25" s="102"/>
      <c r="U25" s="136">
        <f>SUM(C25:T25)</f>
        <v>0</v>
      </c>
      <c r="V25" s="27"/>
      <c r="W25" s="59"/>
      <c r="X25" s="102"/>
      <c r="Y25" s="27"/>
      <c r="Z25" s="71"/>
      <c r="AA25" s="89"/>
      <c r="AB25" s="61"/>
      <c r="AC25" s="71"/>
      <c r="AD25" s="89"/>
      <c r="AE25" s="70"/>
      <c r="AF25" s="71"/>
      <c r="AG25" s="89"/>
      <c r="AH25" s="61"/>
      <c r="AI25" s="71"/>
      <c r="AJ25" s="89"/>
      <c r="AK25" s="71">
        <v>15</v>
      </c>
      <c r="AL25" s="89">
        <v>2</v>
      </c>
      <c r="AM25" s="38"/>
      <c r="AN25" s="61">
        <f>SUM(V25:AM25)</f>
        <v>17</v>
      </c>
      <c r="AO25" s="38"/>
      <c r="AP25" s="38"/>
      <c r="AQ25" s="38"/>
      <c r="AR25" s="61">
        <f>+U25+AN25</f>
        <v>17</v>
      </c>
      <c r="AS25" s="28"/>
      <c r="AT25" s="29"/>
      <c r="AU25" s="29"/>
      <c r="AV25" s="30"/>
      <c r="AW25" s="50"/>
      <c r="BA25" s="13"/>
    </row>
    <row r="26" spans="1:53" s="26" customFormat="1" ht="12.75" customHeight="1" x14ac:dyDescent="0.25">
      <c r="A26" s="138">
        <v>1</v>
      </c>
      <c r="B26" s="64" t="s">
        <v>30</v>
      </c>
      <c r="E26" s="91"/>
      <c r="F26" s="125"/>
      <c r="G26" s="72"/>
      <c r="H26" s="71"/>
      <c r="I26" s="102"/>
      <c r="J26" s="71"/>
      <c r="K26" s="102"/>
      <c r="L26" s="27"/>
      <c r="M26" s="59"/>
      <c r="N26" s="102"/>
      <c r="O26" s="27"/>
      <c r="P26" s="59"/>
      <c r="Q26" s="102"/>
      <c r="R26" s="61"/>
      <c r="S26" s="59"/>
      <c r="T26" s="102"/>
      <c r="U26" s="136">
        <f>SUM(C26:T26)</f>
        <v>0</v>
      </c>
      <c r="V26" s="27"/>
      <c r="W26" s="59"/>
      <c r="X26" s="102"/>
      <c r="Y26" s="27"/>
      <c r="Z26" s="71"/>
      <c r="AA26" s="89"/>
      <c r="AB26" s="61"/>
      <c r="AC26" s="71"/>
      <c r="AD26" s="89"/>
      <c r="AE26" s="70"/>
      <c r="AF26" s="71"/>
      <c r="AG26" s="89"/>
      <c r="AH26" s="61"/>
      <c r="AI26" s="71"/>
      <c r="AJ26" s="89"/>
      <c r="AK26" s="92">
        <v>15</v>
      </c>
      <c r="AL26" s="89">
        <v>2</v>
      </c>
      <c r="AM26" s="38"/>
      <c r="AN26" s="61">
        <f>SUM(V26:AM26)</f>
        <v>17</v>
      </c>
      <c r="AO26" s="38"/>
      <c r="AP26" s="38"/>
      <c r="AQ26" s="38"/>
      <c r="AR26" s="61">
        <f>+U26+AN26</f>
        <v>17</v>
      </c>
      <c r="AS26" s="28"/>
      <c r="AT26" s="29"/>
      <c r="AU26" s="29"/>
      <c r="AV26" s="30"/>
      <c r="AW26" s="50"/>
      <c r="BA26" s="27"/>
    </row>
    <row r="27" spans="1:53" s="26" customFormat="1" ht="12.75" customHeight="1" x14ac:dyDescent="0.25">
      <c r="A27" s="138">
        <v>1</v>
      </c>
      <c r="B27" s="26" t="s">
        <v>102</v>
      </c>
      <c r="C27" s="61"/>
      <c r="D27" s="61"/>
      <c r="E27" s="71"/>
      <c r="F27" s="127"/>
      <c r="G27" s="68"/>
      <c r="H27" s="71">
        <v>10</v>
      </c>
      <c r="I27" s="89">
        <v>2</v>
      </c>
      <c r="J27" s="71"/>
      <c r="K27" s="89"/>
      <c r="L27" s="61"/>
      <c r="M27" s="71"/>
      <c r="N27" s="89"/>
      <c r="O27" s="61"/>
      <c r="P27" s="71"/>
      <c r="Q27" s="89"/>
      <c r="R27" s="61"/>
      <c r="S27" s="71"/>
      <c r="T27" s="89"/>
      <c r="U27" s="136">
        <f>SUM(C27:T27)</f>
        <v>12</v>
      </c>
      <c r="V27" s="27"/>
      <c r="W27" s="59"/>
      <c r="X27" s="102"/>
      <c r="Y27" s="27"/>
      <c r="Z27" s="71"/>
      <c r="AA27" s="89"/>
      <c r="AB27" s="61"/>
      <c r="AC27" s="71"/>
      <c r="AD27" s="89"/>
      <c r="AE27" s="70"/>
      <c r="AF27" s="71"/>
      <c r="AG27" s="89"/>
      <c r="AH27" s="61"/>
      <c r="AI27" s="71"/>
      <c r="AJ27" s="89"/>
      <c r="AK27" s="71"/>
      <c r="AL27" s="89"/>
      <c r="AM27" s="38"/>
      <c r="AN27" s="61">
        <f>SUM(V27:AM27)</f>
        <v>0</v>
      </c>
      <c r="AO27" s="38"/>
      <c r="AP27" s="38"/>
      <c r="AQ27" s="38"/>
      <c r="AR27" s="61">
        <f>+U27+AN27</f>
        <v>12</v>
      </c>
      <c r="AS27" s="28"/>
      <c r="AT27" s="33"/>
      <c r="AU27" s="33"/>
      <c r="AV27" s="34"/>
      <c r="AW27" s="50"/>
      <c r="BA27" s="13"/>
    </row>
    <row r="28" spans="1:53" s="26" customFormat="1" ht="12.75" customHeight="1" x14ac:dyDescent="0.25">
      <c r="A28" s="138">
        <v>1</v>
      </c>
      <c r="B28" s="26" t="s">
        <v>98</v>
      </c>
      <c r="E28" s="50"/>
      <c r="F28" s="125"/>
      <c r="G28" s="72"/>
      <c r="H28" s="71"/>
      <c r="I28" s="102"/>
      <c r="J28" s="71">
        <v>10</v>
      </c>
      <c r="K28" s="102">
        <v>2</v>
      </c>
      <c r="L28" s="27"/>
      <c r="M28" s="59"/>
      <c r="N28" s="102"/>
      <c r="O28" s="27"/>
      <c r="P28" s="59"/>
      <c r="Q28" s="102"/>
      <c r="R28" s="61"/>
      <c r="S28" s="59"/>
      <c r="T28" s="102"/>
      <c r="U28" s="136">
        <f>SUM(C28:T28)</f>
        <v>12</v>
      </c>
      <c r="V28" s="27"/>
      <c r="W28" s="59"/>
      <c r="X28" s="102"/>
      <c r="Y28" s="27"/>
      <c r="Z28" s="71"/>
      <c r="AA28" s="89"/>
      <c r="AB28" s="61"/>
      <c r="AC28" s="71"/>
      <c r="AD28" s="89"/>
      <c r="AE28" s="70"/>
      <c r="AF28" s="71"/>
      <c r="AG28" s="89"/>
      <c r="AH28" s="61"/>
      <c r="AI28" s="71"/>
      <c r="AJ28" s="89"/>
      <c r="AK28" s="71"/>
      <c r="AL28" s="89"/>
      <c r="AM28" s="38"/>
      <c r="AN28" s="61">
        <f>SUM(V28:AM28)</f>
        <v>0</v>
      </c>
      <c r="AO28" s="38"/>
      <c r="AP28" s="38"/>
      <c r="AQ28" s="38"/>
      <c r="AR28" s="61">
        <f>+U28+AN28</f>
        <v>12</v>
      </c>
      <c r="AS28" s="28"/>
      <c r="AT28" s="76"/>
      <c r="AU28" s="76"/>
      <c r="AV28" s="77"/>
      <c r="AW28" s="50"/>
      <c r="BA28" s="13"/>
    </row>
    <row r="29" spans="1:53" s="26" customFormat="1" ht="12.75" customHeight="1" x14ac:dyDescent="0.25">
      <c r="A29" s="138">
        <v>1</v>
      </c>
      <c r="B29" s="26" t="s">
        <v>100</v>
      </c>
      <c r="C29" s="68"/>
      <c r="D29" s="68"/>
      <c r="E29" s="69"/>
      <c r="F29" s="124"/>
      <c r="G29" s="68"/>
      <c r="H29" s="71"/>
      <c r="I29" s="89"/>
      <c r="J29" s="71"/>
      <c r="K29" s="89"/>
      <c r="L29" s="61"/>
      <c r="M29" s="71"/>
      <c r="N29" s="89"/>
      <c r="O29" s="61"/>
      <c r="P29" s="71"/>
      <c r="Q29" s="89"/>
      <c r="R29" s="61"/>
      <c r="S29" s="71"/>
      <c r="T29" s="89"/>
      <c r="U29" s="136">
        <f>SUM(C29:T29)</f>
        <v>0</v>
      </c>
      <c r="V29" s="27"/>
      <c r="W29" s="59"/>
      <c r="X29" s="102"/>
      <c r="Y29" s="27"/>
      <c r="Z29" s="71"/>
      <c r="AA29" s="89"/>
      <c r="AB29" s="61"/>
      <c r="AC29" s="71"/>
      <c r="AD29" s="89">
        <v>2</v>
      </c>
      <c r="AE29" s="70"/>
      <c r="AF29" s="71"/>
      <c r="AG29" s="89"/>
      <c r="AH29" s="61"/>
      <c r="AI29" s="71"/>
      <c r="AJ29" s="89"/>
      <c r="AK29" s="71"/>
      <c r="AL29" s="89"/>
      <c r="AM29" s="38"/>
      <c r="AN29" s="61">
        <f>SUM(V29:AM29)</f>
        <v>2</v>
      </c>
      <c r="AO29" s="38"/>
      <c r="AP29" s="38"/>
      <c r="AQ29" s="38"/>
      <c r="AR29" s="61">
        <f>+U29+AN29</f>
        <v>2</v>
      </c>
      <c r="AS29" s="28"/>
      <c r="AT29" s="97"/>
      <c r="AU29" s="97"/>
      <c r="AV29" s="98"/>
      <c r="AW29" s="50"/>
      <c r="BA29" s="13"/>
    </row>
    <row r="30" spans="1:53" s="26" customFormat="1" ht="12.75" customHeight="1" x14ac:dyDescent="0.25">
      <c r="A30" s="138">
        <v>1</v>
      </c>
      <c r="B30" s="64" t="s">
        <v>34</v>
      </c>
      <c r="C30" s="68"/>
      <c r="D30" s="68"/>
      <c r="E30" s="69"/>
      <c r="F30" s="124"/>
      <c r="G30" s="68"/>
      <c r="H30" s="71"/>
      <c r="I30" s="89"/>
      <c r="J30" s="71"/>
      <c r="K30" s="89"/>
      <c r="L30" s="61"/>
      <c r="M30" s="71"/>
      <c r="N30" s="89"/>
      <c r="O30" s="61"/>
      <c r="P30" s="71"/>
      <c r="Q30" s="89"/>
      <c r="R30" s="61"/>
      <c r="S30" s="71"/>
      <c r="T30" s="89"/>
      <c r="U30" s="136">
        <f>SUM(C30:T30)</f>
        <v>0</v>
      </c>
      <c r="V30" s="27"/>
      <c r="W30" s="59"/>
      <c r="X30" s="102"/>
      <c r="Y30" s="27"/>
      <c r="Z30" s="71"/>
      <c r="AA30" s="89"/>
      <c r="AB30" s="61"/>
      <c r="AC30" s="71"/>
      <c r="AD30" s="89">
        <v>2</v>
      </c>
      <c r="AE30" s="70"/>
      <c r="AF30" s="71"/>
      <c r="AG30" s="89"/>
      <c r="AH30" s="61"/>
      <c r="AI30" s="71"/>
      <c r="AJ30" s="89"/>
      <c r="AK30" s="71"/>
      <c r="AL30" s="89"/>
      <c r="AM30" s="38"/>
      <c r="AN30" s="61">
        <f>SUM(V30:AM30)</f>
        <v>2</v>
      </c>
      <c r="AO30" s="38"/>
      <c r="AP30" s="38"/>
      <c r="AQ30" s="38"/>
      <c r="AR30" s="61">
        <f>+U30+AN30</f>
        <v>2</v>
      </c>
      <c r="AS30" s="28"/>
      <c r="AT30" s="97"/>
      <c r="AU30" s="97"/>
      <c r="AV30" s="98"/>
      <c r="AW30" s="50"/>
      <c r="BA30" s="13"/>
    </row>
    <row r="31" spans="1:53" s="26" customFormat="1" ht="12.75" customHeight="1" x14ac:dyDescent="0.25">
      <c r="A31" s="141"/>
      <c r="B31" s="64" t="s">
        <v>53</v>
      </c>
      <c r="C31" s="68"/>
      <c r="D31" s="68"/>
      <c r="E31" s="69"/>
      <c r="F31" s="124"/>
      <c r="G31" s="68"/>
      <c r="H31" s="71"/>
      <c r="I31" s="89"/>
      <c r="J31" s="71"/>
      <c r="K31" s="89"/>
      <c r="L31" s="61"/>
      <c r="M31" s="71"/>
      <c r="N31" s="89"/>
      <c r="O31" s="61"/>
      <c r="P31" s="71"/>
      <c r="Q31" s="89"/>
      <c r="R31" s="38"/>
      <c r="S31" s="71"/>
      <c r="T31" s="89"/>
      <c r="U31" s="136">
        <f>SUM(C31:T31)</f>
        <v>0</v>
      </c>
      <c r="V31" s="27"/>
      <c r="W31" s="59"/>
      <c r="X31" s="102"/>
      <c r="Y31" s="27"/>
      <c r="Z31" s="71"/>
      <c r="AA31" s="89"/>
      <c r="AB31" s="61"/>
      <c r="AC31" s="71"/>
      <c r="AD31" s="89"/>
      <c r="AE31" s="70"/>
      <c r="AF31" s="71"/>
      <c r="AG31" s="89"/>
      <c r="AH31" s="61"/>
      <c r="AI31" s="71"/>
      <c r="AJ31" s="89"/>
      <c r="AK31" s="71"/>
      <c r="AL31" s="89"/>
      <c r="AM31" s="38"/>
      <c r="AN31" s="61">
        <f>SUM(V31:AM31)</f>
        <v>0</v>
      </c>
      <c r="AO31" s="38"/>
      <c r="AP31" s="38"/>
      <c r="AQ31" s="38"/>
      <c r="AR31" s="61">
        <f>+U31+AN31</f>
        <v>0</v>
      </c>
      <c r="AS31" s="28"/>
      <c r="AT31" s="62"/>
      <c r="AU31" s="62"/>
      <c r="AV31" s="63"/>
      <c r="AW31" s="50"/>
      <c r="BA31" s="13"/>
    </row>
    <row r="32" spans="1:53" s="26" customFormat="1" ht="12.75" customHeight="1" x14ac:dyDescent="0.25">
      <c r="A32" s="138"/>
      <c r="B32" s="64" t="s">
        <v>26</v>
      </c>
      <c r="E32" s="50"/>
      <c r="F32" s="125"/>
      <c r="G32" s="72"/>
      <c r="H32" s="71"/>
      <c r="I32" s="102"/>
      <c r="J32" s="71"/>
      <c r="K32" s="102"/>
      <c r="L32" s="27"/>
      <c r="M32" s="59"/>
      <c r="N32" s="102"/>
      <c r="O32" s="27"/>
      <c r="P32" s="59"/>
      <c r="Q32" s="102"/>
      <c r="R32" s="27"/>
      <c r="S32" s="59"/>
      <c r="T32" s="102"/>
      <c r="U32" s="136">
        <f>SUM(C32:T32)</f>
        <v>0</v>
      </c>
      <c r="V32" s="27"/>
      <c r="W32" s="59"/>
      <c r="X32" s="102"/>
      <c r="Y32" s="27"/>
      <c r="Z32" s="71"/>
      <c r="AA32" s="89"/>
      <c r="AB32" s="61"/>
      <c r="AC32" s="71"/>
      <c r="AD32" s="89"/>
      <c r="AE32" s="70"/>
      <c r="AF32" s="71"/>
      <c r="AG32" s="89"/>
      <c r="AH32" s="61"/>
      <c r="AI32" s="71"/>
      <c r="AJ32" s="89"/>
      <c r="AK32" s="71"/>
      <c r="AL32" s="89"/>
      <c r="AM32" s="38"/>
      <c r="AN32" s="61">
        <f>SUM(V32:AM32)</f>
        <v>0</v>
      </c>
      <c r="AO32" s="38"/>
      <c r="AP32" s="38"/>
      <c r="AQ32" s="38"/>
      <c r="AR32" s="61">
        <f>+U32+AN32</f>
        <v>0</v>
      </c>
      <c r="AS32" s="28"/>
      <c r="AT32" s="45"/>
      <c r="AU32" s="45"/>
      <c r="AV32" s="46"/>
      <c r="AW32" s="50"/>
      <c r="BA32" s="13"/>
    </row>
    <row r="33" spans="1:53" s="26" customFormat="1" ht="12.75" customHeight="1" x14ac:dyDescent="0.25">
      <c r="A33" s="138"/>
      <c r="B33" s="66" t="s">
        <v>80</v>
      </c>
      <c r="C33" s="68"/>
      <c r="D33" s="68"/>
      <c r="E33" s="69"/>
      <c r="F33" s="124"/>
      <c r="G33" s="68"/>
      <c r="H33" s="71"/>
      <c r="I33" s="89"/>
      <c r="J33" s="71"/>
      <c r="K33" s="89"/>
      <c r="L33" s="61"/>
      <c r="M33" s="71"/>
      <c r="N33" s="89"/>
      <c r="O33" s="61"/>
      <c r="P33" s="71"/>
      <c r="Q33" s="89"/>
      <c r="R33" s="27"/>
      <c r="S33" s="71"/>
      <c r="T33" s="89"/>
      <c r="U33" s="136">
        <f>SUM(C33:T33)</f>
        <v>0</v>
      </c>
      <c r="V33" s="27"/>
      <c r="W33" s="59"/>
      <c r="X33" s="102"/>
      <c r="Y33" s="27"/>
      <c r="Z33" s="71"/>
      <c r="AA33" s="89"/>
      <c r="AB33" s="61"/>
      <c r="AC33" s="71"/>
      <c r="AD33" s="89"/>
      <c r="AE33" s="70"/>
      <c r="AF33" s="71"/>
      <c r="AG33" s="89"/>
      <c r="AH33" s="61"/>
      <c r="AI33" s="71"/>
      <c r="AJ33" s="89"/>
      <c r="AK33" s="71"/>
      <c r="AL33" s="89"/>
      <c r="AM33" s="38"/>
      <c r="AN33" s="61">
        <f>SUM(V33:AM33)</f>
        <v>0</v>
      </c>
      <c r="AO33" s="38"/>
      <c r="AP33" s="38"/>
      <c r="AQ33" s="38"/>
      <c r="AR33" s="61">
        <f>+U33+AN33</f>
        <v>0</v>
      </c>
      <c r="AS33" s="28"/>
      <c r="AT33" s="62"/>
      <c r="AU33" s="62"/>
      <c r="AV33" s="63"/>
      <c r="AW33" s="50"/>
      <c r="BA33" s="13"/>
    </row>
    <row r="34" spans="1:53" s="26" customFormat="1" ht="12.75" customHeight="1" x14ac:dyDescent="0.25">
      <c r="A34" s="138"/>
      <c r="B34" s="66" t="s">
        <v>73</v>
      </c>
      <c r="E34" s="50"/>
      <c r="F34" s="125"/>
      <c r="G34" s="72"/>
      <c r="H34" s="71"/>
      <c r="I34" s="102"/>
      <c r="J34" s="71"/>
      <c r="K34" s="102"/>
      <c r="L34" s="27"/>
      <c r="M34" s="59"/>
      <c r="N34" s="102"/>
      <c r="O34" s="27"/>
      <c r="P34" s="59"/>
      <c r="Q34" s="102"/>
      <c r="R34" s="38"/>
      <c r="S34" s="59"/>
      <c r="T34" s="102"/>
      <c r="U34" s="136">
        <f>SUM(C34:T34)</f>
        <v>0</v>
      </c>
      <c r="V34" s="27"/>
      <c r="W34" s="59"/>
      <c r="X34" s="102"/>
      <c r="Y34" s="27"/>
      <c r="Z34" s="71"/>
      <c r="AA34" s="89"/>
      <c r="AB34" s="61"/>
      <c r="AC34" s="71"/>
      <c r="AD34" s="89"/>
      <c r="AE34" s="70"/>
      <c r="AF34" s="71"/>
      <c r="AG34" s="89"/>
      <c r="AH34" s="61"/>
      <c r="AI34" s="71"/>
      <c r="AJ34" s="89"/>
      <c r="AK34" s="71"/>
      <c r="AL34" s="89"/>
      <c r="AM34" s="38"/>
      <c r="AN34" s="61">
        <f>SUM(V34:AM34)</f>
        <v>0</v>
      </c>
      <c r="AO34" s="38"/>
      <c r="AP34" s="38"/>
      <c r="AQ34" s="38"/>
      <c r="AR34" s="61">
        <f>+U34+AN34</f>
        <v>0</v>
      </c>
      <c r="AS34" s="28"/>
      <c r="AT34" s="62"/>
      <c r="AU34" s="62"/>
      <c r="AV34" s="63"/>
      <c r="AW34" s="50"/>
      <c r="BA34" s="13"/>
    </row>
    <row r="35" spans="1:53" s="26" customFormat="1" ht="12.75" customHeight="1" x14ac:dyDescent="0.25">
      <c r="A35" s="141"/>
      <c r="B35" s="26" t="s">
        <v>83</v>
      </c>
      <c r="C35" s="68"/>
      <c r="D35" s="68"/>
      <c r="E35" s="69"/>
      <c r="F35" s="124"/>
      <c r="G35" s="68"/>
      <c r="H35" s="71"/>
      <c r="I35" s="89"/>
      <c r="J35" s="71"/>
      <c r="K35" s="89"/>
      <c r="L35" s="61"/>
      <c r="M35" s="71"/>
      <c r="N35" s="89"/>
      <c r="O35" s="61"/>
      <c r="P35" s="71"/>
      <c r="Q35" s="89"/>
      <c r="R35" s="38"/>
      <c r="S35" s="71"/>
      <c r="T35" s="89"/>
      <c r="U35" s="136">
        <f>SUM(C35:T35)</f>
        <v>0</v>
      </c>
      <c r="V35" s="27"/>
      <c r="W35" s="59"/>
      <c r="X35" s="102"/>
      <c r="Y35" s="27"/>
      <c r="Z35" s="71"/>
      <c r="AA35" s="89"/>
      <c r="AB35" s="61"/>
      <c r="AC35" s="71"/>
      <c r="AD35" s="89"/>
      <c r="AE35" s="70"/>
      <c r="AF35" s="71"/>
      <c r="AG35" s="89"/>
      <c r="AH35" s="61"/>
      <c r="AI35" s="71"/>
      <c r="AJ35" s="89"/>
      <c r="AK35" s="71"/>
      <c r="AL35" s="89"/>
      <c r="AM35" s="38"/>
      <c r="AN35" s="61">
        <f>SUM(V35:AM35)</f>
        <v>0</v>
      </c>
      <c r="AO35" s="38"/>
      <c r="AP35" s="38"/>
      <c r="AQ35" s="38"/>
      <c r="AR35" s="61">
        <f>+U35+AN35</f>
        <v>0</v>
      </c>
      <c r="AS35" s="28"/>
      <c r="AT35" s="62"/>
      <c r="AU35" s="62"/>
      <c r="AV35" s="63"/>
      <c r="AW35" s="50"/>
      <c r="BA35" s="13"/>
    </row>
    <row r="36" spans="1:53" s="26" customFormat="1" ht="12.75" customHeight="1" x14ac:dyDescent="0.25">
      <c r="A36" s="138"/>
      <c r="B36" s="26" t="s">
        <v>82</v>
      </c>
      <c r="C36" s="68"/>
      <c r="D36" s="68"/>
      <c r="E36" s="69"/>
      <c r="F36" s="124"/>
      <c r="G36" s="68"/>
      <c r="H36" s="71"/>
      <c r="I36" s="89"/>
      <c r="J36" s="71"/>
      <c r="K36" s="89"/>
      <c r="L36" s="61"/>
      <c r="M36" s="71"/>
      <c r="N36" s="89"/>
      <c r="O36" s="61"/>
      <c r="P36" s="71"/>
      <c r="Q36" s="89"/>
      <c r="R36" s="61"/>
      <c r="S36" s="71"/>
      <c r="T36" s="89"/>
      <c r="U36" s="136">
        <f>SUM(C36:T36)</f>
        <v>0</v>
      </c>
      <c r="V36" s="27"/>
      <c r="W36" s="59"/>
      <c r="X36" s="102"/>
      <c r="Y36" s="27"/>
      <c r="Z36" s="71"/>
      <c r="AA36" s="89"/>
      <c r="AB36" s="61"/>
      <c r="AC36" s="71"/>
      <c r="AD36" s="89"/>
      <c r="AE36" s="70"/>
      <c r="AF36" s="71"/>
      <c r="AG36" s="89"/>
      <c r="AH36" s="61"/>
      <c r="AI36" s="71"/>
      <c r="AJ36" s="89"/>
      <c r="AK36" s="71"/>
      <c r="AL36" s="89"/>
      <c r="AM36" s="38"/>
      <c r="AN36" s="61">
        <f>SUM(V36:AM36)</f>
        <v>0</v>
      </c>
      <c r="AO36" s="38"/>
      <c r="AP36" s="38"/>
      <c r="AQ36" s="38"/>
      <c r="AR36" s="61">
        <f>+U36+AN36</f>
        <v>0</v>
      </c>
      <c r="AS36" s="28"/>
      <c r="AT36" s="62"/>
      <c r="AU36" s="62"/>
      <c r="AV36" s="63"/>
      <c r="AW36" s="50"/>
      <c r="BA36" s="13"/>
    </row>
    <row r="37" spans="1:53" s="26" customFormat="1" ht="12.75" customHeight="1" x14ac:dyDescent="0.25">
      <c r="A37" s="138"/>
      <c r="B37" s="64" t="s">
        <v>28</v>
      </c>
      <c r="C37" s="68"/>
      <c r="D37" s="68"/>
      <c r="E37" s="69"/>
      <c r="F37" s="124"/>
      <c r="G37" s="68"/>
      <c r="H37" s="71"/>
      <c r="I37" s="89"/>
      <c r="J37" s="71"/>
      <c r="K37" s="89"/>
      <c r="L37" s="61"/>
      <c r="M37" s="71"/>
      <c r="N37" s="89"/>
      <c r="O37" s="61"/>
      <c r="P37" s="71"/>
      <c r="Q37" s="89"/>
      <c r="R37" s="61"/>
      <c r="S37" s="71"/>
      <c r="T37" s="89"/>
      <c r="U37" s="136">
        <f>SUM(C37:T37)</f>
        <v>0</v>
      </c>
      <c r="V37" s="27"/>
      <c r="W37" s="59"/>
      <c r="X37" s="102"/>
      <c r="Y37" s="27"/>
      <c r="Z37" s="71"/>
      <c r="AA37" s="89"/>
      <c r="AB37" s="61"/>
      <c r="AC37" s="71"/>
      <c r="AD37" s="89"/>
      <c r="AE37" s="70"/>
      <c r="AF37" s="71"/>
      <c r="AG37" s="89"/>
      <c r="AH37" s="61"/>
      <c r="AI37" s="71"/>
      <c r="AJ37" s="89"/>
      <c r="AK37" s="71"/>
      <c r="AL37" s="89"/>
      <c r="AM37" s="38"/>
      <c r="AN37" s="61">
        <f>SUM(V37:AM37)</f>
        <v>0</v>
      </c>
      <c r="AO37" s="38"/>
      <c r="AP37" s="38"/>
      <c r="AQ37" s="38"/>
      <c r="AR37" s="61">
        <f>+U37+AN37</f>
        <v>0</v>
      </c>
      <c r="AS37" s="28"/>
      <c r="AT37" s="62"/>
      <c r="AU37" s="62"/>
      <c r="AV37" s="63"/>
      <c r="AW37" s="50"/>
      <c r="BA37" s="13"/>
    </row>
    <row r="38" spans="1:53" s="26" customFormat="1" ht="12.75" customHeight="1" x14ac:dyDescent="0.25">
      <c r="A38" s="138"/>
      <c r="B38" s="64" t="s">
        <v>48</v>
      </c>
      <c r="C38" s="68"/>
      <c r="D38" s="68"/>
      <c r="E38" s="69"/>
      <c r="F38" s="124"/>
      <c r="G38" s="68"/>
      <c r="H38" s="71"/>
      <c r="I38" s="89"/>
      <c r="J38" s="71"/>
      <c r="K38" s="89"/>
      <c r="L38" s="61"/>
      <c r="M38" s="71"/>
      <c r="N38" s="89"/>
      <c r="O38" s="61"/>
      <c r="P38" s="71"/>
      <c r="Q38" s="89"/>
      <c r="R38" s="61"/>
      <c r="S38" s="71"/>
      <c r="T38" s="89"/>
      <c r="U38" s="136">
        <f>SUM(C38:T38)</f>
        <v>0</v>
      </c>
      <c r="V38" s="27"/>
      <c r="W38" s="59"/>
      <c r="X38" s="102"/>
      <c r="Y38" s="27"/>
      <c r="Z38" s="71"/>
      <c r="AA38" s="89"/>
      <c r="AB38" s="61"/>
      <c r="AC38" s="71"/>
      <c r="AD38" s="89"/>
      <c r="AE38" s="70"/>
      <c r="AF38" s="71"/>
      <c r="AG38" s="89"/>
      <c r="AH38" s="61"/>
      <c r="AI38" s="71"/>
      <c r="AJ38" s="89"/>
      <c r="AK38" s="71"/>
      <c r="AL38" s="89"/>
      <c r="AM38" s="38"/>
      <c r="AN38" s="61">
        <f>SUM(V38:AM38)</f>
        <v>0</v>
      </c>
      <c r="AO38" s="38"/>
      <c r="AP38" s="38"/>
      <c r="AQ38" s="38"/>
      <c r="AR38" s="61">
        <f>+U38+AN38</f>
        <v>0</v>
      </c>
      <c r="AS38" s="28"/>
      <c r="AT38" s="62"/>
      <c r="AU38" s="62"/>
      <c r="AV38" s="63"/>
      <c r="AW38" s="50"/>
      <c r="BA38" s="13"/>
    </row>
    <row r="39" spans="1:53" s="26" customFormat="1" ht="12.75" customHeight="1" x14ac:dyDescent="0.25">
      <c r="A39" s="138"/>
      <c r="B39" s="64"/>
      <c r="C39" s="68"/>
      <c r="D39" s="68"/>
      <c r="E39" s="69"/>
      <c r="F39" s="124"/>
      <c r="G39" s="68"/>
      <c r="H39" s="71"/>
      <c r="I39" s="89"/>
      <c r="J39" s="71"/>
      <c r="K39" s="89"/>
      <c r="L39" s="61"/>
      <c r="M39" s="71"/>
      <c r="N39" s="89"/>
      <c r="O39" s="61"/>
      <c r="P39" s="71"/>
      <c r="Q39" s="89"/>
      <c r="R39" s="38"/>
      <c r="S39" s="71"/>
      <c r="T39" s="89"/>
      <c r="U39" s="136">
        <f>SUM(C39:T39)</f>
        <v>0</v>
      </c>
      <c r="V39" s="27"/>
      <c r="W39" s="59"/>
      <c r="X39" s="102"/>
      <c r="Y39" s="27"/>
      <c r="Z39" s="71"/>
      <c r="AA39" s="89"/>
      <c r="AB39" s="61"/>
      <c r="AC39" s="71"/>
      <c r="AD39" s="89"/>
      <c r="AE39" s="70"/>
      <c r="AF39" s="71"/>
      <c r="AG39" s="89"/>
      <c r="AH39" s="61"/>
      <c r="AI39" s="71"/>
      <c r="AJ39" s="89"/>
      <c r="AK39" s="71"/>
      <c r="AL39" s="89"/>
      <c r="AM39" s="38"/>
      <c r="AN39" s="61">
        <f>SUM(V39:AM39)</f>
        <v>0</v>
      </c>
      <c r="AO39" s="38"/>
      <c r="AP39" s="38"/>
      <c r="AQ39" s="38"/>
      <c r="AR39" s="61">
        <f>+U39+AN39</f>
        <v>0</v>
      </c>
      <c r="AS39" s="28"/>
      <c r="AT39" s="33"/>
      <c r="AU39" s="33"/>
      <c r="AV39" s="34"/>
      <c r="AW39" s="50"/>
      <c r="BA39" s="13"/>
    </row>
    <row r="40" spans="1:53" s="42" customFormat="1" x14ac:dyDescent="0.25">
      <c r="A40" s="138"/>
      <c r="B40" s="26"/>
      <c r="C40" s="68"/>
      <c r="D40" s="68"/>
      <c r="E40" s="69"/>
      <c r="F40" s="127"/>
      <c r="G40" s="68"/>
      <c r="H40" s="71"/>
      <c r="I40" s="89"/>
      <c r="J40" s="71"/>
      <c r="K40" s="89"/>
      <c r="L40" s="61"/>
      <c r="M40" s="71"/>
      <c r="N40" s="89"/>
      <c r="O40" s="61"/>
      <c r="P40" s="71"/>
      <c r="Q40" s="89"/>
      <c r="R40" s="38"/>
      <c r="S40" s="71"/>
      <c r="T40" s="89"/>
      <c r="U40" s="136">
        <f>SUM(C40:T40)</f>
        <v>0</v>
      </c>
      <c r="V40" s="27"/>
      <c r="W40" s="59"/>
      <c r="X40" s="102"/>
      <c r="Y40" s="27"/>
      <c r="Z40" s="71"/>
      <c r="AA40" s="89"/>
      <c r="AB40" s="61"/>
      <c r="AC40" s="71"/>
      <c r="AD40" s="89"/>
      <c r="AE40" s="70"/>
      <c r="AF40" s="71"/>
      <c r="AG40" s="89"/>
      <c r="AH40" s="61"/>
      <c r="AI40" s="71"/>
      <c r="AJ40" s="89"/>
      <c r="AK40" s="71"/>
      <c r="AL40" s="89"/>
      <c r="AM40" s="38"/>
      <c r="AN40" s="61">
        <f>SUM(V40:AM40)</f>
        <v>0</v>
      </c>
      <c r="AO40" s="38"/>
      <c r="AP40" s="38"/>
      <c r="AQ40" s="38"/>
      <c r="AR40" s="61">
        <f>+U40+AN40</f>
        <v>0</v>
      </c>
      <c r="AS40" s="39"/>
      <c r="AT40" s="40"/>
      <c r="AU40" s="40"/>
      <c r="AV40" s="41"/>
      <c r="AW40" s="48"/>
      <c r="BA40" s="38"/>
    </row>
    <row r="41" spans="1:53" s="42" customFormat="1" x14ac:dyDescent="0.25">
      <c r="A41" s="141"/>
      <c r="B41" s="64" t="s">
        <v>22</v>
      </c>
      <c r="C41" s="68"/>
      <c r="D41" s="68"/>
      <c r="E41" s="69"/>
      <c r="F41" s="124"/>
      <c r="G41" s="68"/>
      <c r="H41" s="71"/>
      <c r="I41" s="89"/>
      <c r="J41" s="71"/>
      <c r="K41" s="89"/>
      <c r="L41" s="61"/>
      <c r="M41" s="71"/>
      <c r="N41" s="89"/>
      <c r="O41" s="61"/>
      <c r="P41" s="71"/>
      <c r="Q41" s="89"/>
      <c r="R41" s="38"/>
      <c r="S41" s="71"/>
      <c r="T41" s="89"/>
      <c r="U41" s="136"/>
      <c r="V41" s="38"/>
      <c r="W41" s="71"/>
      <c r="X41" s="89"/>
      <c r="Y41" s="38"/>
      <c r="Z41" s="51"/>
      <c r="AA41" s="90"/>
      <c r="AB41" s="38"/>
      <c r="AC41" s="51"/>
      <c r="AD41" s="90"/>
      <c r="AE41" s="38"/>
      <c r="AF41" s="51"/>
      <c r="AG41" s="90"/>
      <c r="AH41" s="38"/>
      <c r="AI41" s="51"/>
      <c r="AJ41" s="90"/>
      <c r="AK41" s="51"/>
      <c r="AL41" s="90"/>
      <c r="AM41" s="38"/>
      <c r="AN41" s="13"/>
      <c r="AO41" s="38"/>
      <c r="AP41" s="38"/>
      <c r="AQ41" s="38"/>
      <c r="AR41" s="13">
        <f>+AN41+U41</f>
        <v>0</v>
      </c>
      <c r="AS41" s="39"/>
      <c r="AT41" s="40"/>
      <c r="AU41" s="40"/>
      <c r="AV41" s="41"/>
      <c r="AW41" s="50"/>
      <c r="BA41" s="38"/>
    </row>
    <row r="42" spans="1:53" s="19" customFormat="1" x14ac:dyDescent="0.25">
      <c r="A42" s="138"/>
      <c r="B42" s="64"/>
    </row>
    <row r="43" spans="1:53" s="19" customFormat="1" ht="14.25" customHeight="1" thickBot="1" x14ac:dyDescent="0.3">
      <c r="A43" s="138"/>
      <c r="B43" s="17" t="s">
        <v>38</v>
      </c>
      <c r="C43" s="18"/>
      <c r="D43" s="18"/>
      <c r="E43" s="78">
        <v>4</v>
      </c>
      <c r="F43" s="128"/>
      <c r="G43" s="79"/>
      <c r="H43" s="78">
        <v>5</v>
      </c>
      <c r="I43" s="103"/>
      <c r="J43" s="78">
        <v>7</v>
      </c>
      <c r="K43" s="103"/>
      <c r="L43" s="79"/>
      <c r="M43" s="78">
        <v>9</v>
      </c>
      <c r="N43" s="110"/>
      <c r="O43" s="79"/>
      <c r="P43" s="78">
        <v>8</v>
      </c>
      <c r="Q43" s="103"/>
      <c r="R43" s="79"/>
      <c r="S43" s="78">
        <v>7</v>
      </c>
      <c r="T43" s="103"/>
      <c r="U43" s="79"/>
      <c r="V43" s="79"/>
      <c r="W43" s="78">
        <v>5</v>
      </c>
      <c r="X43" s="103"/>
      <c r="Y43" s="79"/>
      <c r="Z43" s="78">
        <v>9</v>
      </c>
      <c r="AA43" s="103"/>
      <c r="AB43" s="79"/>
      <c r="AC43" s="78">
        <v>10</v>
      </c>
      <c r="AD43" s="103"/>
      <c r="AE43" s="78"/>
      <c r="AF43" s="78">
        <v>7</v>
      </c>
      <c r="AG43" s="103"/>
      <c r="AH43" s="79"/>
      <c r="AI43" s="78">
        <v>8</v>
      </c>
      <c r="AJ43" s="103"/>
      <c r="AK43" s="78">
        <v>9</v>
      </c>
      <c r="AL43" s="103"/>
      <c r="AM43" s="18"/>
      <c r="AN43" s="18"/>
      <c r="AO43" s="18"/>
      <c r="AP43" s="79"/>
      <c r="AQ43" s="17" t="s">
        <v>38</v>
      </c>
      <c r="AR43" s="25">
        <f>SUM(E43:AK43)</f>
        <v>88</v>
      </c>
      <c r="AS43" s="37">
        <f>+AR43/12</f>
        <v>7.333333333333333</v>
      </c>
      <c r="AT43" s="35"/>
      <c r="AU43" s="35"/>
      <c r="AV43" s="36"/>
      <c r="AW43" s="52"/>
    </row>
    <row r="44" spans="1:53" s="19" customFormat="1" ht="15.75" thickBot="1" x14ac:dyDescent="0.3">
      <c r="A44" s="138"/>
      <c r="B44" s="17" t="s">
        <v>39</v>
      </c>
      <c r="C44" s="37"/>
      <c r="D44" s="37"/>
      <c r="E44" s="94">
        <v>3.21</v>
      </c>
      <c r="F44" s="129"/>
      <c r="G44" s="94"/>
      <c r="H44" s="94">
        <v>3.97</v>
      </c>
      <c r="I44" s="104"/>
      <c r="J44" s="94">
        <v>5.29</v>
      </c>
      <c r="K44" s="104"/>
      <c r="L44" s="94"/>
      <c r="M44" s="94">
        <v>4.29</v>
      </c>
      <c r="N44" s="111"/>
      <c r="O44" s="94"/>
      <c r="P44" s="101">
        <v>5.33</v>
      </c>
      <c r="Q44" s="104"/>
      <c r="R44" s="94"/>
      <c r="S44" s="94">
        <v>4.3899999999999997</v>
      </c>
      <c r="T44" s="104"/>
      <c r="U44" s="94"/>
      <c r="V44" s="94"/>
      <c r="W44" s="94">
        <v>2.96</v>
      </c>
      <c r="X44" s="104"/>
      <c r="Y44" s="94"/>
      <c r="Z44" s="95">
        <v>4.3499999999999996</v>
      </c>
      <c r="AA44" s="104"/>
      <c r="AB44" s="94"/>
      <c r="AC44" s="94">
        <v>3.42</v>
      </c>
      <c r="AD44" s="104"/>
      <c r="AE44" s="94"/>
      <c r="AF44" s="94">
        <v>3.11</v>
      </c>
      <c r="AG44" s="104"/>
      <c r="AH44" s="96"/>
      <c r="AI44" s="95">
        <v>2.44</v>
      </c>
      <c r="AJ44" s="104"/>
      <c r="AK44" s="95">
        <v>5.03</v>
      </c>
      <c r="AL44" s="104"/>
      <c r="AM44" s="94"/>
      <c r="AN44" s="37"/>
      <c r="AO44" s="37"/>
      <c r="AP44" s="151"/>
      <c r="AQ44" s="37"/>
      <c r="AR44" s="25" t="s">
        <v>50</v>
      </c>
      <c r="AS44" s="25" t="s">
        <v>49</v>
      </c>
      <c r="AT44" s="18"/>
      <c r="AU44" s="18"/>
      <c r="AV44" s="20"/>
      <c r="AW44" s="52"/>
    </row>
    <row r="45" spans="1:53" s="19" customFormat="1" x14ac:dyDescent="0.25">
      <c r="A45" s="138"/>
      <c r="B45" s="17" t="s">
        <v>40</v>
      </c>
      <c r="C45" s="25"/>
      <c r="D45" s="25"/>
      <c r="E45" s="80">
        <v>7</v>
      </c>
      <c r="F45" s="130"/>
      <c r="G45" s="81"/>
      <c r="H45" s="80">
        <v>10</v>
      </c>
      <c r="I45" s="105"/>
      <c r="J45" s="80">
        <v>13</v>
      </c>
      <c r="K45" s="105"/>
      <c r="L45" s="81"/>
      <c r="M45" s="80">
        <v>16</v>
      </c>
      <c r="N45" s="110"/>
      <c r="O45" s="81"/>
      <c r="P45" s="80">
        <v>15</v>
      </c>
      <c r="Q45" s="105"/>
      <c r="R45" s="81"/>
      <c r="S45" s="80">
        <v>12</v>
      </c>
      <c r="T45" s="105"/>
      <c r="U45" s="81"/>
      <c r="V45" s="81"/>
      <c r="W45" s="80">
        <v>9</v>
      </c>
      <c r="X45" s="105"/>
      <c r="Y45" s="81"/>
      <c r="Z45" s="80">
        <v>11</v>
      </c>
      <c r="AA45" s="105"/>
      <c r="AB45" s="81"/>
      <c r="AC45" s="80">
        <v>11</v>
      </c>
      <c r="AD45" s="105"/>
      <c r="AE45" s="81"/>
      <c r="AF45" s="80">
        <v>10</v>
      </c>
      <c r="AG45" s="105"/>
      <c r="AH45" s="79"/>
      <c r="AI45" s="80">
        <v>11</v>
      </c>
      <c r="AJ45" s="105"/>
      <c r="AK45" s="80">
        <v>13</v>
      </c>
      <c r="AL45" s="105"/>
      <c r="AM45" s="25"/>
      <c r="AO45" s="25"/>
      <c r="AP45" s="151"/>
      <c r="AQ45" s="17" t="s">
        <v>40</v>
      </c>
      <c r="AR45" s="25">
        <f>SUM(E45:AK45)</f>
        <v>138</v>
      </c>
      <c r="AS45" s="37">
        <f>+AR45/12</f>
        <v>11.5</v>
      </c>
      <c r="AT45" s="18"/>
      <c r="AU45" s="18"/>
      <c r="AV45" s="20"/>
      <c r="AW45" s="53"/>
    </row>
    <row r="46" spans="1:53" s="19" customFormat="1" x14ac:dyDescent="0.25">
      <c r="A46" s="138"/>
      <c r="B46" s="17" t="s">
        <v>45</v>
      </c>
      <c r="C46" s="25"/>
      <c r="D46" s="25"/>
      <c r="E46" s="80">
        <v>10</v>
      </c>
      <c r="F46" s="130"/>
      <c r="G46" s="81"/>
      <c r="H46" s="80">
        <v>19</v>
      </c>
      <c r="I46" s="105"/>
      <c r="J46" s="80">
        <f>5+1+5+2+5+3</f>
        <v>21</v>
      </c>
      <c r="K46" s="105"/>
      <c r="L46" s="81"/>
      <c r="M46" s="80">
        <v>40</v>
      </c>
      <c r="N46" s="110"/>
      <c r="O46" s="81"/>
      <c r="P46" s="80">
        <f>5+2+2+5+5+4+5+2</f>
        <v>30</v>
      </c>
      <c r="Q46" s="105"/>
      <c r="R46" s="81"/>
      <c r="S46" s="80">
        <f>5+2+5+5+3+5</f>
        <v>25</v>
      </c>
      <c r="T46" s="105"/>
      <c r="U46" s="81"/>
      <c r="V46" s="81"/>
      <c r="W46" s="80">
        <f>2+4+4+5+3</f>
        <v>18</v>
      </c>
      <c r="X46" s="105"/>
      <c r="Y46" s="81"/>
      <c r="Z46" s="80">
        <f>4+5+4+5+2+2+5+3</f>
        <v>30</v>
      </c>
      <c r="AA46" s="105"/>
      <c r="AB46" s="81"/>
      <c r="AC46" s="80">
        <f>4+3+3+5+1+4+1</f>
        <v>21</v>
      </c>
      <c r="AD46" s="105"/>
      <c r="AE46" s="81"/>
      <c r="AF46" s="80">
        <f>4+2+2+5+3+1</f>
        <v>17</v>
      </c>
      <c r="AG46" s="105"/>
      <c r="AH46" s="79"/>
      <c r="AI46" s="80">
        <f>5+2+3+1+1+1</f>
        <v>13</v>
      </c>
      <c r="AJ46" s="105"/>
      <c r="AK46" s="80">
        <f>2+5+5+5+3+5+3+5+5</f>
        <v>38</v>
      </c>
      <c r="AL46" s="105"/>
      <c r="AM46" s="25"/>
      <c r="AO46" s="25"/>
      <c r="AP46" s="151"/>
      <c r="AQ46" s="17" t="s">
        <v>45</v>
      </c>
      <c r="AR46" s="25">
        <f>SUM(E46:AK46)</f>
        <v>282</v>
      </c>
      <c r="AS46" s="37">
        <f>+AR46/12</f>
        <v>23.5</v>
      </c>
      <c r="AT46" s="18"/>
      <c r="AU46" s="18"/>
      <c r="AV46" s="20"/>
      <c r="AW46" s="53"/>
    </row>
    <row r="47" spans="1:53" s="19" customFormat="1" x14ac:dyDescent="0.25">
      <c r="A47" s="138"/>
      <c r="B47" s="17" t="s">
        <v>47</v>
      </c>
      <c r="C47" s="25"/>
      <c r="D47" s="25"/>
      <c r="E47" s="82">
        <f>8.56+8.6</f>
        <v>17.16</v>
      </c>
      <c r="F47" s="130"/>
      <c r="G47" s="81"/>
      <c r="H47" s="82">
        <f>6.67+11.23+10.59+8.88</f>
        <v>37.369999999999997</v>
      </c>
      <c r="I47" s="105"/>
      <c r="J47" s="82">
        <f>10.14+5.29+10.07+2.89+15.79+6.57+0</f>
        <v>50.75</v>
      </c>
      <c r="K47" s="105"/>
      <c r="L47" s="81"/>
      <c r="M47" s="82">
        <f>11.52+8.47+7.87+10.77+13.75+8.34+10.74+16.01</f>
        <v>87.47</v>
      </c>
      <c r="N47" s="110"/>
      <c r="O47" s="81"/>
      <c r="P47" s="80">
        <f>15+3.7+6.93+17.18+12.46+9.37+12.31+3.99</f>
        <v>80.94</v>
      </c>
      <c r="Q47" s="105"/>
      <c r="R47" s="81"/>
      <c r="S47" s="80">
        <f>11.16+2.76+11.61+10.22+5.33+11.19</f>
        <v>52.269999999999996</v>
      </c>
      <c r="T47" s="105"/>
      <c r="U47" s="81"/>
      <c r="V47" s="81"/>
      <c r="W47" s="80">
        <f>3.73+5.35+7.13+10.54+4.62</f>
        <v>31.37</v>
      </c>
      <c r="X47" s="105"/>
      <c r="Y47" s="81"/>
      <c r="Z47" s="80">
        <f>7.45+9.52+9.67+9.07+2.91+2.41+10.11+5.48</f>
        <v>56.620000000000005</v>
      </c>
      <c r="AA47" s="105"/>
      <c r="AB47" s="81"/>
      <c r="AC47" s="80">
        <f>8.2+2.66+5.9+8.03+0.78+4.39</f>
        <v>29.96</v>
      </c>
      <c r="AD47" s="105"/>
      <c r="AE47" s="81"/>
      <c r="AF47" s="80">
        <f>7.58+2.86+2.26+7.98+5.49+1.01</f>
        <v>27.180000000000003</v>
      </c>
      <c r="AG47" s="105"/>
      <c r="AH47" s="79"/>
      <c r="AI47" s="80">
        <f>6.91+3.65+2.65+1.15+1.93+1.46</f>
        <v>17.750000000000004</v>
      </c>
      <c r="AJ47" s="105"/>
      <c r="AK47" s="80">
        <f>2.64+7.97+11.98+9.6+3.18+9.32+4.39+7.55+8.31</f>
        <v>64.94</v>
      </c>
      <c r="AL47" s="105"/>
      <c r="AM47" s="25"/>
      <c r="AO47" s="25"/>
      <c r="AP47" s="151"/>
      <c r="AQ47" s="17" t="s">
        <v>47</v>
      </c>
      <c r="AR47" s="143">
        <f>SUM(E47:AK47)</f>
        <v>553.78</v>
      </c>
      <c r="AS47" s="37">
        <f>+AR47/12</f>
        <v>46.148333333333333</v>
      </c>
      <c r="AT47" s="18"/>
      <c r="AU47" s="18"/>
      <c r="AV47" s="20"/>
      <c r="AW47" s="54"/>
    </row>
    <row r="48" spans="1:53" s="19" customFormat="1" x14ac:dyDescent="0.25">
      <c r="A48" s="138"/>
      <c r="B48" s="17" t="s">
        <v>52</v>
      </c>
      <c r="C48" s="25"/>
      <c r="D48" s="25"/>
      <c r="E48" s="83">
        <v>8.6</v>
      </c>
      <c r="F48" s="130"/>
      <c r="G48" s="81"/>
      <c r="H48" s="83">
        <v>11.23</v>
      </c>
      <c r="I48" s="105"/>
      <c r="J48" s="83">
        <v>15.79</v>
      </c>
      <c r="K48" s="105"/>
      <c r="L48" s="81"/>
      <c r="M48" s="83">
        <v>16.010000000000002</v>
      </c>
      <c r="N48" s="110"/>
      <c r="O48" s="81"/>
      <c r="P48" s="80">
        <v>17.18</v>
      </c>
      <c r="Q48" s="105"/>
      <c r="R48" s="81"/>
      <c r="S48" s="80">
        <v>11.61</v>
      </c>
      <c r="T48" s="105"/>
      <c r="U48" s="81"/>
      <c r="V48" s="81"/>
      <c r="W48" s="80">
        <v>10.54</v>
      </c>
      <c r="X48" s="105"/>
      <c r="Y48" s="81"/>
      <c r="Z48" s="84">
        <v>10.11</v>
      </c>
      <c r="AA48" s="105"/>
      <c r="AB48" s="81"/>
      <c r="AC48" s="80">
        <v>8.1999999999999993</v>
      </c>
      <c r="AD48" s="105"/>
      <c r="AE48" s="81"/>
      <c r="AF48" s="84">
        <v>7.98</v>
      </c>
      <c r="AG48" s="105"/>
      <c r="AH48" s="79"/>
      <c r="AI48" s="84">
        <v>6.91</v>
      </c>
      <c r="AJ48" s="105"/>
      <c r="AK48" s="84">
        <v>11.98</v>
      </c>
      <c r="AL48" s="105"/>
      <c r="AM48" s="25"/>
      <c r="AO48" s="25"/>
      <c r="AP48" s="37"/>
      <c r="AQ48" s="17" t="s">
        <v>52</v>
      </c>
      <c r="AR48" s="143">
        <f>SUM(E48:AK48)</f>
        <v>136.14000000000001</v>
      </c>
      <c r="AS48" s="37">
        <f>+AR48/12</f>
        <v>11.345000000000001</v>
      </c>
      <c r="AT48" s="18"/>
      <c r="AU48" s="18"/>
      <c r="AV48" s="20"/>
      <c r="AW48" s="54"/>
    </row>
    <row r="49" spans="1:84" s="23" customFormat="1" x14ac:dyDescent="0.25">
      <c r="A49" s="139"/>
      <c r="B49" s="17" t="s">
        <v>46</v>
      </c>
      <c r="C49" s="25"/>
      <c r="D49" s="25"/>
      <c r="E49" s="55">
        <f>+E47/E46</f>
        <v>1.716</v>
      </c>
      <c r="F49" s="131"/>
      <c r="G49" s="25"/>
      <c r="H49" s="55">
        <f>+H47/H46</f>
        <v>1.9668421052631577</v>
      </c>
      <c r="I49" s="106"/>
      <c r="J49" s="55">
        <f>+J47/J46</f>
        <v>2.4166666666666665</v>
      </c>
      <c r="K49" s="106"/>
      <c r="L49" s="25"/>
      <c r="M49" s="55">
        <f>+M47/M46</f>
        <v>2.18675</v>
      </c>
      <c r="N49" s="112"/>
      <c r="O49" s="25"/>
      <c r="P49" s="145">
        <f>+P47/P46</f>
        <v>2.698</v>
      </c>
      <c r="Q49" s="106"/>
      <c r="R49" s="25"/>
      <c r="S49" s="145">
        <f>+S47/S46</f>
        <v>2.0907999999999998</v>
      </c>
      <c r="T49" s="106"/>
      <c r="U49" s="25"/>
      <c r="V49" s="25"/>
      <c r="W49" s="145">
        <f>+W47/W46</f>
        <v>1.7427777777777778</v>
      </c>
      <c r="X49" s="106"/>
      <c r="Y49" s="25"/>
      <c r="Z49" s="145">
        <f>+Z47/Z46</f>
        <v>1.8873333333333335</v>
      </c>
      <c r="AA49" s="106"/>
      <c r="AB49" s="25"/>
      <c r="AC49" s="145">
        <f>+AC47/AC46</f>
        <v>1.4266666666666667</v>
      </c>
      <c r="AD49" s="106"/>
      <c r="AE49" s="25"/>
      <c r="AF49" s="145">
        <f>+AF47/AF46</f>
        <v>1.598823529411765</v>
      </c>
      <c r="AG49" s="106"/>
      <c r="AH49" s="18"/>
      <c r="AI49" s="145">
        <f>+AI47/AI46</f>
        <v>1.3653846153846156</v>
      </c>
      <c r="AJ49" s="106"/>
      <c r="AK49" s="145">
        <f>+AK47/AK46</f>
        <v>1.7089473684210525</v>
      </c>
      <c r="AL49" s="106"/>
      <c r="AM49" s="25"/>
      <c r="AN49" s="19"/>
      <c r="AO49" s="25"/>
      <c r="AP49" s="37"/>
      <c r="AQ49" s="17" t="s">
        <v>46</v>
      </c>
      <c r="AR49" s="43">
        <f>+AR47/AR46</f>
        <v>1.963758865248227</v>
      </c>
      <c r="AS49" s="44">
        <f>+AS47/AS46</f>
        <v>1.963758865248227</v>
      </c>
      <c r="AT49" s="18"/>
      <c r="AU49" s="18"/>
      <c r="AV49" s="20"/>
      <c r="AW49" s="86">
        <f>COUNTIF(AW3:AW40,AW2)</f>
        <v>8</v>
      </c>
      <c r="AX49" s="19"/>
      <c r="AY49" s="19"/>
      <c r="AZ49" s="19"/>
      <c r="BA49" s="19"/>
      <c r="BB49" s="19"/>
      <c r="BC49" s="19"/>
      <c r="BD49" s="19"/>
      <c r="BE49" s="19"/>
    </row>
    <row r="50" spans="1:84" x14ac:dyDescent="0.25">
      <c r="B50" s="21" t="s">
        <v>41</v>
      </c>
      <c r="C50" s="24">
        <f>COUNTIF(C$3:C$40,5)</f>
        <v>7</v>
      </c>
      <c r="D50" s="24">
        <f>COUNTIF(D$3:D$40,$AT$5)</f>
        <v>11</v>
      </c>
      <c r="E50" s="56"/>
      <c r="F50" s="132"/>
      <c r="G50" s="24">
        <f>COUNTIF(G$3:G$41,$AT$5)</f>
        <v>8</v>
      </c>
      <c r="H50" s="56"/>
      <c r="I50" s="107"/>
      <c r="J50" s="56"/>
      <c r="K50" s="107"/>
      <c r="L50" s="24">
        <f>COUNTIF(L$3:L$40,$AT$5)</f>
        <v>13</v>
      </c>
      <c r="M50" s="56"/>
      <c r="N50" s="107"/>
      <c r="O50" s="24">
        <f>COUNTIF(O$3:O$41,$AT$5)</f>
        <v>12</v>
      </c>
      <c r="P50" s="56"/>
      <c r="Q50" s="107"/>
      <c r="R50" s="24">
        <f>COUNTIF(R$3:R$40,$AT$5)</f>
        <v>8</v>
      </c>
      <c r="S50" s="56"/>
      <c r="T50" s="107"/>
      <c r="U50" s="24"/>
      <c r="V50" s="24"/>
      <c r="W50" s="56"/>
      <c r="X50" s="107"/>
      <c r="Y50" s="24">
        <f>COUNTIF(Y$3:Y$40,$AT$5)</f>
        <v>9</v>
      </c>
      <c r="Z50" s="56"/>
      <c r="AA50" s="107"/>
      <c r="AB50" s="24">
        <f>COUNTIF(AB$3:AB$40,$AT$5)</f>
        <v>8</v>
      </c>
      <c r="AC50" s="56"/>
      <c r="AD50" s="107"/>
      <c r="AE50" s="24">
        <f>COUNTIF(AE$3:AE$41,$AT$5)</f>
        <v>7</v>
      </c>
      <c r="AF50" s="24"/>
      <c r="AG50" s="107"/>
      <c r="AH50" s="24">
        <f>COUNTIF(AH$3:AH$41,$AT$5)</f>
        <v>10</v>
      </c>
      <c r="AI50" s="24"/>
      <c r="AJ50" s="107"/>
      <c r="AK50" s="24"/>
      <c r="AL50" s="107"/>
      <c r="AM50" s="24">
        <f>COUNTIF(AM$3:AM$40,$AT$5)</f>
        <v>0</v>
      </c>
      <c r="AN50" s="24"/>
      <c r="AO50" s="24"/>
      <c r="AP50" s="21"/>
      <c r="AQ50" s="21" t="s">
        <v>41</v>
      </c>
      <c r="AR50" s="25">
        <f>SUM(C50:AM50)</f>
        <v>93</v>
      </c>
      <c r="AS50" s="44">
        <f>+AR50/12</f>
        <v>7.75</v>
      </c>
      <c r="AT50" s="21"/>
      <c r="AU50" s="21"/>
      <c r="AV50" s="22"/>
      <c r="AW50" s="56"/>
      <c r="AX50" s="23"/>
      <c r="AY50" s="23"/>
      <c r="AZ50" s="23"/>
      <c r="BA50" s="23"/>
      <c r="BB50" s="23"/>
      <c r="BC50" s="23"/>
      <c r="BD50" s="23"/>
      <c r="BE50" s="23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</row>
    <row r="51" spans="1:84" s="11" customFormat="1" hidden="1" x14ac:dyDescent="0.25">
      <c r="A51" s="140"/>
      <c r="B51"/>
      <c r="C51" s="14"/>
      <c r="D51" s="14"/>
      <c r="E51" s="57"/>
      <c r="F51" s="133"/>
      <c r="G51" s="74"/>
      <c r="H51" s="57"/>
      <c r="I51" s="108"/>
      <c r="J51" s="57"/>
      <c r="K51" s="108"/>
      <c r="L51" s="14"/>
      <c r="M51" s="57"/>
      <c r="N51" s="108"/>
      <c r="O51" s="14"/>
      <c r="P51" s="57"/>
      <c r="Q51" s="113"/>
      <c r="R51" s="14"/>
      <c r="S51" s="60"/>
      <c r="T51" s="113"/>
      <c r="U51" s="14"/>
      <c r="V51" s="14"/>
      <c r="W51" s="60"/>
      <c r="X51" s="113"/>
      <c r="Y51" s="14"/>
      <c r="Z51" s="57"/>
      <c r="AA51" s="108"/>
      <c r="AB51" s="14"/>
      <c r="AC51" s="57"/>
      <c r="AD51" s="108"/>
      <c r="AE51" s="57"/>
      <c r="AF51" s="57"/>
      <c r="AG51" s="108"/>
      <c r="AH51" s="14"/>
      <c r="AI51" s="57"/>
      <c r="AJ51" s="108"/>
      <c r="AK51" s="57"/>
      <c r="AL51" s="108"/>
      <c r="AM51" s="15"/>
      <c r="AN51" s="14"/>
      <c r="AO51" s="14"/>
      <c r="AP51" s="15"/>
      <c r="AQ51" s="15"/>
      <c r="AR51" s="15"/>
      <c r="AS51" s="15"/>
      <c r="AT51" s="15"/>
      <c r="AU51" s="15"/>
      <c r="AV51" s="15"/>
      <c r="AW51" s="57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</row>
    <row r="52" spans="1:84" s="11" customFormat="1" hidden="1" x14ac:dyDescent="0.25">
      <c r="A52" s="140"/>
      <c r="B52" s="16" t="s">
        <v>35</v>
      </c>
      <c r="C52" s="14"/>
      <c r="D52" s="14"/>
      <c r="E52" s="57"/>
      <c r="F52" s="134"/>
      <c r="G52" s="74"/>
      <c r="H52" s="57"/>
      <c r="I52" s="109"/>
      <c r="J52" s="57"/>
      <c r="K52" s="109"/>
      <c r="L52" s="14"/>
      <c r="M52" s="57"/>
      <c r="N52" s="109"/>
      <c r="O52" s="14"/>
      <c r="P52" s="57"/>
      <c r="Q52" s="114"/>
      <c r="R52" s="14"/>
      <c r="S52" s="135"/>
      <c r="T52" s="114"/>
      <c r="U52" s="14"/>
      <c r="V52" s="14"/>
      <c r="W52" s="135"/>
      <c r="X52" s="114"/>
      <c r="Y52" s="14"/>
      <c r="Z52" s="57"/>
      <c r="AA52" s="109"/>
      <c r="AB52" s="14"/>
      <c r="AC52" s="57"/>
      <c r="AD52" s="109"/>
      <c r="AE52" s="57"/>
      <c r="AF52" s="57"/>
      <c r="AG52" s="109"/>
      <c r="AH52" s="14"/>
      <c r="AI52" s="57"/>
      <c r="AJ52" s="109"/>
      <c r="AK52" s="57"/>
      <c r="AL52" s="109"/>
      <c r="AM52" s="15"/>
      <c r="AN52" s="14"/>
      <c r="AO52" s="14"/>
      <c r="AP52" s="15"/>
      <c r="AQ52" s="15"/>
      <c r="AR52" s="15"/>
      <c r="AS52" s="15"/>
      <c r="AT52" s="15"/>
      <c r="AU52" s="15"/>
      <c r="AV52" s="15"/>
      <c r="AW52" s="57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</row>
    <row r="53" spans="1:84" s="11" customFormat="1" hidden="1" x14ac:dyDescent="0.25">
      <c r="A53" s="140"/>
      <c r="B53" s="12" t="s">
        <v>19</v>
      </c>
      <c r="C53" s="14"/>
      <c r="D53" s="14"/>
      <c r="E53" s="57"/>
      <c r="F53" s="134">
        <v>1</v>
      </c>
      <c r="G53" s="74"/>
      <c r="H53" s="57">
        <v>1</v>
      </c>
      <c r="I53" s="109"/>
      <c r="J53" s="57">
        <v>1</v>
      </c>
      <c r="K53" s="109"/>
      <c r="L53" s="14"/>
      <c r="M53" s="57"/>
      <c r="N53" s="109"/>
      <c r="O53" s="14"/>
      <c r="P53" s="57"/>
      <c r="Q53" s="114"/>
      <c r="R53" s="14"/>
      <c r="S53" s="135"/>
      <c r="T53" s="114"/>
      <c r="U53" s="14"/>
      <c r="V53" s="14"/>
      <c r="W53" s="135"/>
      <c r="X53" s="114"/>
      <c r="Y53" s="14"/>
      <c r="Z53" s="57"/>
      <c r="AA53" s="109"/>
      <c r="AB53" s="14"/>
      <c r="AC53" s="57"/>
      <c r="AD53" s="109"/>
      <c r="AE53" s="57"/>
      <c r="AF53" s="57"/>
      <c r="AG53" s="109"/>
      <c r="AH53" s="14"/>
      <c r="AI53" s="57"/>
      <c r="AJ53" s="109"/>
      <c r="AK53" s="57"/>
      <c r="AL53" s="109"/>
      <c r="AM53" s="15"/>
      <c r="AN53" s="14"/>
      <c r="AO53" s="14"/>
      <c r="AP53" s="15"/>
      <c r="AQ53" s="15"/>
      <c r="AR53" s="15"/>
      <c r="AS53" s="15"/>
      <c r="AT53" s="15"/>
      <c r="AU53" s="15"/>
      <c r="AV53" s="15"/>
      <c r="AW53" s="57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</row>
    <row r="54" spans="1:84" s="11" customFormat="1" hidden="1" x14ac:dyDescent="0.25">
      <c r="A54" s="140"/>
      <c r="B54" s="12" t="s">
        <v>16</v>
      </c>
      <c r="C54" s="14"/>
      <c r="D54" s="14"/>
      <c r="E54" s="57"/>
      <c r="F54" s="134">
        <v>2</v>
      </c>
      <c r="G54" s="74"/>
      <c r="H54" s="57">
        <v>5</v>
      </c>
      <c r="I54" s="109"/>
      <c r="J54" s="57">
        <v>5</v>
      </c>
      <c r="K54" s="109"/>
      <c r="L54" s="14"/>
      <c r="M54" s="57"/>
      <c r="N54" s="109"/>
      <c r="O54" s="14"/>
      <c r="P54" s="57"/>
      <c r="Q54" s="114"/>
      <c r="R54" s="14"/>
      <c r="S54" s="135"/>
      <c r="T54" s="114"/>
      <c r="U54" s="14"/>
      <c r="V54" s="14"/>
      <c r="W54" s="135"/>
      <c r="X54" s="114"/>
      <c r="Y54" s="14"/>
      <c r="Z54" s="57"/>
      <c r="AA54" s="109"/>
      <c r="AB54" s="14"/>
      <c r="AC54" s="57"/>
      <c r="AD54" s="109"/>
      <c r="AE54" s="57"/>
      <c r="AF54" s="57"/>
      <c r="AG54" s="109"/>
      <c r="AH54" s="14"/>
      <c r="AI54" s="57"/>
      <c r="AJ54" s="109"/>
      <c r="AK54" s="57"/>
      <c r="AL54" s="109"/>
      <c r="AM54" s="15"/>
      <c r="AN54" s="14"/>
      <c r="AO54" s="14"/>
      <c r="AP54" s="15"/>
      <c r="AQ54" s="15"/>
      <c r="AR54" s="15"/>
      <c r="AS54" s="15"/>
      <c r="AT54" s="15"/>
      <c r="AU54" s="15"/>
      <c r="AV54" s="15"/>
      <c r="AW54" s="57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</row>
    <row r="55" spans="1:84" s="11" customFormat="1" hidden="1" x14ac:dyDescent="0.25">
      <c r="A55" s="140"/>
      <c r="B55" s="12" t="s">
        <v>29</v>
      </c>
      <c r="C55" s="14"/>
      <c r="D55" s="14"/>
      <c r="E55" s="57"/>
      <c r="F55" s="134">
        <v>1</v>
      </c>
      <c r="G55" s="74"/>
      <c r="H55" s="57"/>
      <c r="I55" s="109"/>
      <c r="J55" s="57"/>
      <c r="K55" s="109"/>
      <c r="L55" s="14"/>
      <c r="M55" s="57"/>
      <c r="N55" s="109"/>
      <c r="O55" s="14"/>
      <c r="P55" s="57"/>
      <c r="Q55" s="114"/>
      <c r="R55" s="14"/>
      <c r="S55" s="135"/>
      <c r="T55" s="114"/>
      <c r="U55" s="14"/>
      <c r="V55" s="14"/>
      <c r="W55" s="135"/>
      <c r="X55" s="114"/>
      <c r="Y55" s="14"/>
      <c r="Z55" s="57"/>
      <c r="AA55" s="109"/>
      <c r="AB55" s="14"/>
      <c r="AC55" s="57"/>
      <c r="AD55" s="109"/>
      <c r="AE55" s="57"/>
      <c r="AF55" s="57"/>
      <c r="AG55" s="109"/>
      <c r="AH55" s="14"/>
      <c r="AI55" s="57"/>
      <c r="AJ55" s="109"/>
      <c r="AK55" s="57"/>
      <c r="AL55" s="109"/>
      <c r="AM55" s="15"/>
      <c r="AN55" s="14"/>
      <c r="AO55" s="14"/>
      <c r="AP55" s="15"/>
      <c r="AQ55" s="15"/>
      <c r="AR55" s="15"/>
      <c r="AS55" s="15"/>
      <c r="AT55" s="15"/>
      <c r="AU55" s="15"/>
      <c r="AV55" s="15"/>
      <c r="AW55" s="57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</row>
    <row r="56" spans="1:84" s="11" customFormat="1" hidden="1" x14ac:dyDescent="0.25">
      <c r="A56" s="140"/>
      <c r="B56" s="12" t="s">
        <v>17</v>
      </c>
      <c r="C56" s="14"/>
      <c r="D56" s="14"/>
      <c r="E56" s="57"/>
      <c r="F56" s="134">
        <v>3</v>
      </c>
      <c r="G56" s="74"/>
      <c r="H56" s="57">
        <v>3</v>
      </c>
      <c r="I56" s="109"/>
      <c r="J56" s="57">
        <v>3</v>
      </c>
      <c r="K56" s="109"/>
      <c r="L56" s="14"/>
      <c r="M56" s="57"/>
      <c r="N56" s="109"/>
      <c r="O56" s="14"/>
      <c r="P56" s="57"/>
      <c r="Q56" s="114"/>
      <c r="R56" s="14"/>
      <c r="S56" s="135"/>
      <c r="T56" s="114"/>
      <c r="U56" s="14"/>
      <c r="V56" s="14"/>
      <c r="W56" s="135"/>
      <c r="X56" s="114"/>
      <c r="Y56" s="14"/>
      <c r="Z56" s="57"/>
      <c r="AA56" s="109"/>
      <c r="AB56" s="14"/>
      <c r="AC56" s="57"/>
      <c r="AD56" s="109"/>
      <c r="AE56" s="57"/>
      <c r="AF56" s="57"/>
      <c r="AG56" s="109"/>
      <c r="AH56" s="14"/>
      <c r="AI56" s="57"/>
      <c r="AJ56" s="109"/>
      <c r="AK56" s="57"/>
      <c r="AL56" s="109"/>
      <c r="AM56" s="15"/>
      <c r="AN56" s="14"/>
      <c r="AO56" s="14"/>
      <c r="AP56" s="15"/>
      <c r="AQ56" s="15"/>
      <c r="AR56" s="15"/>
      <c r="AS56" s="15"/>
      <c r="AT56" s="15"/>
      <c r="AU56" s="15"/>
      <c r="AV56" s="15"/>
      <c r="AW56" s="57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</row>
    <row r="57" spans="1:84" s="11" customFormat="1" hidden="1" x14ac:dyDescent="0.25">
      <c r="A57" s="140"/>
      <c r="B57" s="12" t="s">
        <v>27</v>
      </c>
      <c r="C57" s="14"/>
      <c r="D57" s="14"/>
      <c r="E57" s="57"/>
      <c r="F57" s="134">
        <v>3</v>
      </c>
      <c r="G57" s="74"/>
      <c r="H57" s="57"/>
      <c r="I57" s="109"/>
      <c r="J57" s="57"/>
      <c r="K57" s="109"/>
      <c r="L57" s="14"/>
      <c r="M57" s="57"/>
      <c r="N57" s="109"/>
      <c r="O57" s="14"/>
      <c r="P57" s="57"/>
      <c r="Q57" s="114"/>
      <c r="R57" s="14"/>
      <c r="S57" s="135"/>
      <c r="T57" s="114"/>
      <c r="U57" s="14"/>
      <c r="V57" s="14"/>
      <c r="W57" s="135"/>
      <c r="X57" s="114"/>
      <c r="Y57" s="14"/>
      <c r="Z57" s="57"/>
      <c r="AA57" s="109"/>
      <c r="AB57" s="14"/>
      <c r="AC57" s="57"/>
      <c r="AD57" s="109"/>
      <c r="AE57" s="57"/>
      <c r="AF57" s="57"/>
      <c r="AG57" s="109"/>
      <c r="AH57" s="14"/>
      <c r="AI57" s="57"/>
      <c r="AJ57" s="109"/>
      <c r="AK57" s="57"/>
      <c r="AL57" s="109"/>
      <c r="AM57" s="15"/>
      <c r="AN57" s="14"/>
      <c r="AO57" s="14"/>
      <c r="AP57" s="15"/>
      <c r="AQ57" s="15"/>
      <c r="AR57" s="15"/>
      <c r="AS57" s="15"/>
      <c r="AT57" s="15"/>
      <c r="AU57" s="15"/>
      <c r="AV57" s="15"/>
      <c r="AW57" s="57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</row>
    <row r="58" spans="1:84" s="11" customFormat="1" hidden="1" x14ac:dyDescent="0.25">
      <c r="A58" s="140"/>
      <c r="B58" s="12" t="s">
        <v>26</v>
      </c>
      <c r="C58" s="14"/>
      <c r="D58" s="14"/>
      <c r="E58" s="57"/>
      <c r="F58" s="134">
        <v>2</v>
      </c>
      <c r="G58" s="74"/>
      <c r="H58" s="57"/>
      <c r="I58" s="109"/>
      <c r="J58" s="57"/>
      <c r="K58" s="109"/>
      <c r="L58" s="14"/>
      <c r="M58" s="57"/>
      <c r="N58" s="109"/>
      <c r="O58" s="14"/>
      <c r="P58" s="57"/>
      <c r="Q58" s="114"/>
      <c r="R58" s="14"/>
      <c r="S58" s="135"/>
      <c r="T58" s="114"/>
      <c r="U58" s="14"/>
      <c r="V58" s="14"/>
      <c r="W58" s="135"/>
      <c r="X58" s="114"/>
      <c r="Y58" s="14"/>
      <c r="Z58" s="57"/>
      <c r="AA58" s="109"/>
      <c r="AB58" s="14"/>
      <c r="AC58" s="57"/>
      <c r="AD58" s="109"/>
      <c r="AE58" s="57"/>
      <c r="AF58" s="57"/>
      <c r="AG58" s="109"/>
      <c r="AH58" s="14"/>
      <c r="AI58" s="57"/>
      <c r="AJ58" s="109"/>
      <c r="AK58" s="57"/>
      <c r="AL58" s="109"/>
      <c r="AM58" s="15"/>
      <c r="AN58" s="14"/>
      <c r="AO58" s="14"/>
      <c r="AP58" s="15"/>
      <c r="AQ58" s="15"/>
      <c r="AR58" s="15"/>
      <c r="AS58" s="15"/>
      <c r="AT58" s="15"/>
      <c r="AU58" s="15"/>
      <c r="AV58" s="15"/>
      <c r="AW58" s="57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</row>
    <row r="59" spans="1:84" s="11" customFormat="1" hidden="1" x14ac:dyDescent="0.25">
      <c r="A59" s="140"/>
      <c r="B59" s="12" t="s">
        <v>21</v>
      </c>
      <c r="C59" s="14"/>
      <c r="D59" s="14"/>
      <c r="E59" s="57"/>
      <c r="F59" s="134">
        <v>4</v>
      </c>
      <c r="G59" s="74"/>
      <c r="H59" s="57">
        <v>4</v>
      </c>
      <c r="I59" s="109"/>
      <c r="J59" s="57">
        <v>4</v>
      </c>
      <c r="K59" s="109"/>
      <c r="L59" s="14"/>
      <c r="M59" s="57"/>
      <c r="N59" s="109"/>
      <c r="O59" s="14"/>
      <c r="P59" s="57"/>
      <c r="Q59" s="114"/>
      <c r="R59" s="14"/>
      <c r="S59" s="135"/>
      <c r="T59" s="114"/>
      <c r="U59" s="14"/>
      <c r="V59" s="14"/>
      <c r="W59" s="135"/>
      <c r="X59" s="114"/>
      <c r="Y59" s="14"/>
      <c r="Z59" s="57"/>
      <c r="AA59" s="109"/>
      <c r="AB59" s="14"/>
      <c r="AC59" s="57"/>
      <c r="AD59" s="109"/>
      <c r="AE59" s="57"/>
      <c r="AF59" s="57"/>
      <c r="AG59" s="109"/>
      <c r="AH59" s="14"/>
      <c r="AI59" s="57"/>
      <c r="AJ59" s="109"/>
      <c r="AK59" s="57"/>
      <c r="AL59" s="109"/>
      <c r="AM59" s="15"/>
      <c r="AN59" s="14"/>
      <c r="AO59" s="14"/>
      <c r="AP59" s="15"/>
      <c r="AQ59" s="15"/>
      <c r="AR59" s="15"/>
      <c r="AS59" s="15"/>
      <c r="AT59" s="15"/>
      <c r="AU59" s="15"/>
      <c r="AV59" s="15"/>
      <c r="AW59" s="57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</row>
    <row r="60" spans="1:84" s="11" customFormat="1" hidden="1" x14ac:dyDescent="0.25">
      <c r="A60" s="140"/>
      <c r="B60" s="12" t="s">
        <v>15</v>
      </c>
      <c r="C60" s="14"/>
      <c r="D60" s="14"/>
      <c r="E60" s="57"/>
      <c r="F60" s="134">
        <v>5</v>
      </c>
      <c r="G60" s="74"/>
      <c r="H60" s="57">
        <v>2</v>
      </c>
      <c r="I60" s="109"/>
      <c r="J60" s="57">
        <v>2</v>
      </c>
      <c r="K60" s="109"/>
      <c r="L60" s="14"/>
      <c r="M60" s="57"/>
      <c r="N60" s="109"/>
      <c r="O60" s="14"/>
      <c r="P60" s="57"/>
      <c r="Q60" s="114"/>
      <c r="R60" s="14"/>
      <c r="S60" s="135"/>
      <c r="T60" s="114"/>
      <c r="U60" s="14"/>
      <c r="V60" s="14"/>
      <c r="W60" s="135"/>
      <c r="X60" s="114"/>
      <c r="Y60" s="14"/>
      <c r="Z60" s="57"/>
      <c r="AA60" s="109"/>
      <c r="AB60" s="14"/>
      <c r="AC60" s="57"/>
      <c r="AD60" s="109"/>
      <c r="AE60" s="57"/>
      <c r="AF60" s="57"/>
      <c r="AG60" s="109"/>
      <c r="AH60" s="14"/>
      <c r="AI60" s="57"/>
      <c r="AJ60" s="109"/>
      <c r="AK60" s="57"/>
      <c r="AL60" s="109"/>
      <c r="AM60" s="15"/>
      <c r="AN60" s="14"/>
      <c r="AO60" s="14"/>
      <c r="AP60" s="15"/>
      <c r="AQ60" s="15"/>
      <c r="AR60" s="15"/>
      <c r="AS60" s="15"/>
      <c r="AT60" s="15"/>
      <c r="AU60" s="15"/>
      <c r="AV60" s="15"/>
      <c r="AW60" s="57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</row>
    <row r="61" spans="1:84" s="11" customFormat="1" hidden="1" x14ac:dyDescent="0.25">
      <c r="A61" s="140"/>
      <c r="B61" s="12" t="s">
        <v>25</v>
      </c>
      <c r="C61" s="14"/>
      <c r="D61" s="14"/>
      <c r="E61" s="57"/>
      <c r="F61" s="134">
        <v>5</v>
      </c>
      <c r="G61" s="74"/>
      <c r="H61" s="57">
        <v>6</v>
      </c>
      <c r="I61" s="109"/>
      <c r="J61" s="57">
        <v>6</v>
      </c>
      <c r="K61" s="109"/>
      <c r="L61" s="14"/>
      <c r="M61" s="57"/>
      <c r="N61" s="109"/>
      <c r="O61" s="14"/>
      <c r="P61" s="57"/>
      <c r="Q61" s="114"/>
      <c r="R61" s="14"/>
      <c r="S61" s="135"/>
      <c r="T61" s="114"/>
      <c r="U61" s="14"/>
      <c r="V61" s="14"/>
      <c r="W61" s="135"/>
      <c r="X61" s="114"/>
      <c r="Y61" s="14"/>
      <c r="Z61" s="57"/>
      <c r="AA61" s="109"/>
      <c r="AB61" s="14"/>
      <c r="AC61" s="57"/>
      <c r="AD61" s="109"/>
      <c r="AE61" s="57"/>
      <c r="AF61" s="57"/>
      <c r="AG61" s="109"/>
      <c r="AH61" s="14"/>
      <c r="AI61" s="57"/>
      <c r="AJ61" s="109"/>
      <c r="AK61" s="57"/>
      <c r="AL61" s="109"/>
      <c r="AM61" s="15"/>
      <c r="AN61" s="14"/>
      <c r="AO61" s="14"/>
      <c r="AP61" s="15"/>
      <c r="AQ61" s="15"/>
      <c r="AR61" s="15"/>
      <c r="AS61" s="15"/>
      <c r="AT61" s="15"/>
      <c r="AU61" s="15"/>
      <c r="AV61" s="15"/>
      <c r="AW61" s="57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</row>
    <row r="62" spans="1:84" s="11" customFormat="1" hidden="1" x14ac:dyDescent="0.25">
      <c r="A62" s="140"/>
      <c r="B62" s="12" t="s">
        <v>31</v>
      </c>
      <c r="C62" s="14"/>
      <c r="D62" s="14"/>
      <c r="E62" s="57"/>
      <c r="F62" s="134"/>
      <c r="G62" s="74"/>
      <c r="H62" s="57">
        <v>7</v>
      </c>
      <c r="I62" s="109"/>
      <c r="J62" s="57">
        <v>7</v>
      </c>
      <c r="K62" s="109"/>
      <c r="L62" s="14"/>
      <c r="M62" s="57"/>
      <c r="N62" s="109"/>
      <c r="O62" s="14"/>
      <c r="P62" s="57"/>
      <c r="Q62" s="114"/>
      <c r="R62" s="14"/>
      <c r="S62" s="135"/>
      <c r="T62" s="114"/>
      <c r="U62" s="14"/>
      <c r="V62" s="14"/>
      <c r="W62" s="135"/>
      <c r="X62" s="114"/>
      <c r="Y62" s="14"/>
      <c r="Z62" s="57"/>
      <c r="AA62" s="109"/>
      <c r="AB62" s="14"/>
      <c r="AC62" s="57"/>
      <c r="AD62" s="109"/>
      <c r="AE62" s="57"/>
      <c r="AF62" s="57"/>
      <c r="AG62" s="109"/>
      <c r="AH62" s="14"/>
      <c r="AI62" s="57"/>
      <c r="AJ62" s="109"/>
      <c r="AK62" s="57"/>
      <c r="AL62" s="109"/>
      <c r="AM62" s="15"/>
      <c r="AN62" s="14"/>
      <c r="AO62" s="14"/>
      <c r="AP62" s="15"/>
      <c r="AQ62" s="15"/>
      <c r="AR62" s="15"/>
      <c r="AS62" s="15"/>
      <c r="AT62" s="15"/>
      <c r="AU62" s="15"/>
      <c r="AV62" s="15"/>
      <c r="AW62" s="57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</row>
    <row r="63" spans="1:84" s="11" customFormat="1" hidden="1" x14ac:dyDescent="0.25">
      <c r="A63" s="140"/>
      <c r="B63" s="12" t="s">
        <v>43</v>
      </c>
      <c r="C63" s="14"/>
      <c r="D63" s="14"/>
      <c r="E63" s="57"/>
      <c r="F63" s="134"/>
      <c r="G63" s="74"/>
      <c r="H63" s="57">
        <v>7</v>
      </c>
      <c r="I63" s="109"/>
      <c r="J63" s="57">
        <v>7</v>
      </c>
      <c r="K63" s="109"/>
      <c r="L63" s="14"/>
      <c r="M63" s="57"/>
      <c r="N63" s="109"/>
      <c r="O63" s="14"/>
      <c r="P63" s="57"/>
      <c r="Q63" s="114"/>
      <c r="R63" s="14"/>
      <c r="S63" s="135"/>
      <c r="T63" s="114"/>
      <c r="U63" s="14"/>
      <c r="V63" s="14"/>
      <c r="W63" s="135"/>
      <c r="X63" s="114"/>
      <c r="Y63" s="14"/>
      <c r="Z63" s="57"/>
      <c r="AA63" s="109"/>
      <c r="AB63" s="14"/>
      <c r="AC63" s="57"/>
      <c r="AD63" s="109"/>
      <c r="AE63" s="57"/>
      <c r="AF63" s="57"/>
      <c r="AG63" s="109"/>
      <c r="AH63" s="14"/>
      <c r="AI63" s="57"/>
      <c r="AJ63" s="109"/>
      <c r="AK63" s="57"/>
      <c r="AL63" s="109"/>
      <c r="AM63" s="15"/>
      <c r="AN63" s="14"/>
      <c r="AO63" s="14"/>
      <c r="AP63" s="15"/>
      <c r="AQ63" s="15"/>
      <c r="AR63" s="15"/>
      <c r="AS63" s="15"/>
      <c r="AT63" s="15"/>
      <c r="AU63" s="15"/>
      <c r="AV63" s="15"/>
      <c r="AW63" s="57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</row>
    <row r="64" spans="1:84" s="11" customFormat="1" hidden="1" x14ac:dyDescent="0.25">
      <c r="A64" s="140"/>
      <c r="B64" s="12" t="s">
        <v>20</v>
      </c>
      <c r="C64" s="14"/>
      <c r="D64" s="14"/>
      <c r="E64" s="57"/>
      <c r="F64" s="134"/>
      <c r="G64" s="74"/>
      <c r="H64" s="57">
        <v>5</v>
      </c>
      <c r="I64" s="109"/>
      <c r="J64" s="57">
        <v>5</v>
      </c>
      <c r="K64" s="109"/>
      <c r="L64" s="14"/>
      <c r="M64" s="57"/>
      <c r="N64" s="109"/>
      <c r="O64" s="14"/>
      <c r="P64" s="57"/>
      <c r="Q64" s="114"/>
      <c r="R64" s="14"/>
      <c r="S64" s="135"/>
      <c r="T64" s="114"/>
      <c r="U64" s="14"/>
      <c r="V64" s="14"/>
      <c r="W64" s="135"/>
      <c r="X64" s="114"/>
      <c r="Y64" s="14"/>
      <c r="Z64" s="57"/>
      <c r="AA64" s="109"/>
      <c r="AB64" s="14"/>
      <c r="AC64" s="57"/>
      <c r="AD64" s="109"/>
      <c r="AE64" s="57"/>
      <c r="AF64" s="57"/>
      <c r="AG64" s="109"/>
      <c r="AH64" s="14"/>
      <c r="AI64" s="57"/>
      <c r="AJ64" s="109"/>
      <c r="AK64" s="57"/>
      <c r="AL64" s="109"/>
      <c r="AM64" s="15"/>
      <c r="AN64" s="14"/>
      <c r="AO64" s="14"/>
      <c r="AP64" s="15"/>
      <c r="AQ64" s="15"/>
      <c r="AR64" s="15"/>
      <c r="AS64" s="15"/>
      <c r="AT64" s="15"/>
      <c r="AU64" s="15"/>
      <c r="AV64" s="15"/>
      <c r="AW64" s="57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</row>
    <row r="65" spans="1:84" s="11" customFormat="1" hidden="1" x14ac:dyDescent="0.25">
      <c r="A65" s="140"/>
      <c r="B65" s="12" t="s">
        <v>23</v>
      </c>
      <c r="C65" s="14"/>
      <c r="D65" s="14"/>
      <c r="E65" s="57"/>
      <c r="F65" s="134"/>
      <c r="G65" s="74"/>
      <c r="H65" s="57">
        <v>2</v>
      </c>
      <c r="I65" s="109"/>
      <c r="J65" s="57">
        <v>2</v>
      </c>
      <c r="K65" s="109"/>
      <c r="L65" s="14"/>
      <c r="M65" s="57"/>
      <c r="N65" s="109"/>
      <c r="O65" s="14"/>
      <c r="P65" s="57"/>
      <c r="Q65" s="114"/>
      <c r="R65" s="14"/>
      <c r="S65" s="135"/>
      <c r="T65" s="114"/>
      <c r="U65" s="14"/>
      <c r="V65" s="14"/>
      <c r="W65" s="135"/>
      <c r="X65" s="114"/>
      <c r="Y65" s="14"/>
      <c r="Z65" s="57"/>
      <c r="AA65" s="109"/>
      <c r="AB65" s="14"/>
      <c r="AC65" s="57"/>
      <c r="AD65" s="109"/>
      <c r="AE65" s="57"/>
      <c r="AF65" s="57"/>
      <c r="AG65" s="109"/>
      <c r="AH65" s="14"/>
      <c r="AI65" s="57"/>
      <c r="AJ65" s="109"/>
      <c r="AK65" s="57"/>
      <c r="AL65" s="109"/>
      <c r="AM65" s="15"/>
      <c r="AN65" s="14"/>
      <c r="AO65" s="14"/>
      <c r="AP65" s="15"/>
      <c r="AQ65" s="15"/>
      <c r="AR65" s="15"/>
      <c r="AS65" s="15"/>
      <c r="AT65" s="15"/>
      <c r="AU65" s="15"/>
      <c r="AV65" s="15"/>
      <c r="AW65" s="57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</row>
    <row r="66" spans="1:84" s="11" customFormat="1" hidden="1" x14ac:dyDescent="0.25">
      <c r="A66" s="140"/>
      <c r="B66" s="12" t="s">
        <v>24</v>
      </c>
      <c r="C66" s="14"/>
      <c r="D66" s="14"/>
      <c r="E66" s="57"/>
      <c r="F66" s="134">
        <v>6</v>
      </c>
      <c r="G66" s="74"/>
      <c r="H66" s="57">
        <v>6</v>
      </c>
      <c r="I66" s="109"/>
      <c r="J66" s="57">
        <v>6</v>
      </c>
      <c r="K66" s="109"/>
      <c r="L66" s="14"/>
      <c r="M66" s="57"/>
      <c r="N66" s="109"/>
      <c r="O66" s="14"/>
      <c r="P66" s="57"/>
      <c r="Q66" s="114"/>
      <c r="R66" s="14"/>
      <c r="S66" s="135"/>
      <c r="T66" s="114"/>
      <c r="U66" s="14"/>
      <c r="V66" s="14"/>
      <c r="W66" s="135"/>
      <c r="X66" s="114"/>
      <c r="Y66" s="14"/>
      <c r="Z66" s="57"/>
      <c r="AA66" s="109"/>
      <c r="AB66" s="14"/>
      <c r="AC66" s="57"/>
      <c r="AD66" s="109"/>
      <c r="AE66" s="57"/>
      <c r="AF66" s="57"/>
      <c r="AG66" s="109"/>
      <c r="AH66" s="14"/>
      <c r="AI66" s="57"/>
      <c r="AJ66" s="109"/>
      <c r="AK66" s="57"/>
      <c r="AL66" s="109"/>
      <c r="AM66" s="15"/>
      <c r="AN66" s="14"/>
      <c r="AO66" s="14"/>
      <c r="AP66" s="15"/>
      <c r="AQ66" s="15"/>
      <c r="AR66" s="15"/>
      <c r="AS66" s="15"/>
      <c r="AT66" s="15"/>
      <c r="AU66" s="15"/>
      <c r="AV66" s="15"/>
      <c r="AW66" s="57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</row>
    <row r="67" spans="1:84" s="11" customFormat="1" hidden="1" x14ac:dyDescent="0.25">
      <c r="A67" s="140"/>
      <c r="B67" s="12" t="s">
        <v>28</v>
      </c>
      <c r="C67" s="14"/>
      <c r="D67" s="14"/>
      <c r="E67" s="57"/>
      <c r="F67" s="134"/>
      <c r="G67" s="74"/>
      <c r="H67" s="57">
        <v>1</v>
      </c>
      <c r="I67" s="109"/>
      <c r="J67" s="57">
        <v>1</v>
      </c>
      <c r="K67" s="109"/>
      <c r="L67" s="14"/>
      <c r="M67" s="57"/>
      <c r="N67" s="109"/>
      <c r="O67" s="14"/>
      <c r="P67" s="57"/>
      <c r="Q67" s="114"/>
      <c r="R67" s="14"/>
      <c r="S67" s="135"/>
      <c r="T67" s="114"/>
      <c r="U67" s="14"/>
      <c r="V67" s="14"/>
      <c r="W67" s="135"/>
      <c r="X67" s="114"/>
      <c r="Y67" s="14"/>
      <c r="Z67" s="57"/>
      <c r="AA67" s="109"/>
      <c r="AB67" s="14"/>
      <c r="AC67" s="57"/>
      <c r="AD67" s="109"/>
      <c r="AE67" s="57"/>
      <c r="AF67" s="57"/>
      <c r="AG67" s="109"/>
      <c r="AH67" s="14"/>
      <c r="AI67" s="57"/>
      <c r="AJ67" s="109"/>
      <c r="AK67" s="57"/>
      <c r="AL67" s="109"/>
      <c r="AM67" s="15"/>
      <c r="AN67" s="14"/>
      <c r="AO67" s="14"/>
      <c r="AP67" s="15"/>
      <c r="AQ67" s="15"/>
      <c r="AR67" s="15"/>
      <c r="AS67" s="15"/>
      <c r="AT67" s="15"/>
      <c r="AU67" s="15"/>
      <c r="AV67" s="15"/>
      <c r="AW67" s="57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</row>
    <row r="68" spans="1:84" s="11" customFormat="1" hidden="1" x14ac:dyDescent="0.25">
      <c r="A68" s="140"/>
      <c r="B68" s="12" t="s">
        <v>18</v>
      </c>
      <c r="C68" s="14"/>
      <c r="D68" s="14"/>
      <c r="E68" s="57"/>
      <c r="F68" s="134"/>
      <c r="G68" s="74"/>
      <c r="H68" s="57"/>
      <c r="I68" s="109"/>
      <c r="J68" s="57"/>
      <c r="K68" s="109"/>
      <c r="L68" s="14"/>
      <c r="M68" s="57"/>
      <c r="N68" s="109"/>
      <c r="O68" s="14"/>
      <c r="P68" s="57"/>
      <c r="Q68" s="114"/>
      <c r="R68" s="14"/>
      <c r="S68" s="135"/>
      <c r="T68" s="114"/>
      <c r="U68" s="14"/>
      <c r="V68" s="14"/>
      <c r="W68" s="135"/>
      <c r="X68" s="114"/>
      <c r="Y68" s="14"/>
      <c r="Z68" s="57"/>
      <c r="AA68" s="109"/>
      <c r="AB68" s="14"/>
      <c r="AC68" s="57"/>
      <c r="AD68" s="109"/>
      <c r="AE68" s="57"/>
      <c r="AF68" s="57"/>
      <c r="AG68" s="109"/>
      <c r="AH68" s="14"/>
      <c r="AI68" s="57"/>
      <c r="AJ68" s="109"/>
      <c r="AK68" s="57"/>
      <c r="AL68" s="109"/>
      <c r="AM68" s="15"/>
      <c r="AN68" s="14"/>
      <c r="AO68" s="14"/>
      <c r="AP68" s="15"/>
      <c r="AQ68" s="15"/>
      <c r="AR68" s="15"/>
      <c r="AS68" s="15"/>
      <c r="AT68" s="15"/>
      <c r="AU68" s="15"/>
      <c r="AV68" s="15"/>
      <c r="AW68" s="57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</row>
    <row r="69" spans="1:84" s="11" customFormat="1" hidden="1" x14ac:dyDescent="0.25">
      <c r="A69" s="140"/>
      <c r="B69" s="12" t="s">
        <v>34</v>
      </c>
      <c r="C69" s="14"/>
      <c r="D69" s="14"/>
      <c r="E69" s="57"/>
      <c r="F69" s="134"/>
      <c r="G69" s="74"/>
      <c r="H69" s="57">
        <v>9</v>
      </c>
      <c r="I69" s="109"/>
      <c r="J69" s="57">
        <v>9</v>
      </c>
      <c r="K69" s="109"/>
      <c r="L69" s="14"/>
      <c r="M69" s="57"/>
      <c r="N69" s="109"/>
      <c r="O69" s="14"/>
      <c r="P69" s="57"/>
      <c r="Q69" s="114"/>
      <c r="R69" s="14"/>
      <c r="S69" s="135"/>
      <c r="T69" s="114"/>
      <c r="U69" s="14"/>
      <c r="V69" s="14"/>
      <c r="W69" s="135"/>
      <c r="X69" s="114"/>
      <c r="Y69" s="14"/>
      <c r="Z69" s="57"/>
      <c r="AA69" s="109"/>
      <c r="AB69" s="14"/>
      <c r="AC69" s="57"/>
      <c r="AD69" s="109"/>
      <c r="AE69" s="57"/>
      <c r="AF69" s="57"/>
      <c r="AG69" s="109"/>
      <c r="AH69" s="14"/>
      <c r="AI69" s="57"/>
      <c r="AJ69" s="109"/>
      <c r="AK69" s="57"/>
      <c r="AL69" s="109"/>
      <c r="AM69" s="15"/>
      <c r="AN69" s="14"/>
      <c r="AO69" s="14"/>
      <c r="AP69" s="15"/>
      <c r="AQ69" s="15"/>
      <c r="AR69" s="15"/>
      <c r="AS69" s="15"/>
      <c r="AT69" s="15"/>
      <c r="AU69" s="15"/>
      <c r="AV69" s="15"/>
      <c r="AW69" s="57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</row>
    <row r="70" spans="1:84" s="11" customFormat="1" hidden="1" x14ac:dyDescent="0.25">
      <c r="A70" s="140"/>
      <c r="B70" s="12" t="s">
        <v>33</v>
      </c>
      <c r="C70" s="14"/>
      <c r="D70" s="14"/>
      <c r="E70" s="57"/>
      <c r="F70" s="134"/>
      <c r="G70" s="74"/>
      <c r="H70" s="57">
        <v>8</v>
      </c>
      <c r="I70" s="109"/>
      <c r="J70" s="57">
        <v>8</v>
      </c>
      <c r="K70" s="109"/>
      <c r="L70" s="14"/>
      <c r="M70" s="57"/>
      <c r="N70" s="109"/>
      <c r="O70" s="14"/>
      <c r="P70" s="57"/>
      <c r="Q70" s="114"/>
      <c r="R70" s="14"/>
      <c r="S70" s="135"/>
      <c r="T70" s="114"/>
      <c r="U70" s="14"/>
      <c r="V70" s="14"/>
      <c r="W70" s="135"/>
      <c r="X70" s="114"/>
      <c r="Y70" s="14"/>
      <c r="Z70" s="57"/>
      <c r="AA70" s="109"/>
      <c r="AB70" s="14"/>
      <c r="AC70" s="57"/>
      <c r="AD70" s="109"/>
      <c r="AE70" s="57"/>
      <c r="AF70" s="57"/>
      <c r="AG70" s="109"/>
      <c r="AH70" s="14"/>
      <c r="AI70" s="57"/>
      <c r="AJ70" s="109"/>
      <c r="AK70" s="57"/>
      <c r="AL70" s="109"/>
      <c r="AM70" s="15"/>
      <c r="AN70" s="14"/>
      <c r="AO70" s="14"/>
      <c r="AP70" s="15"/>
      <c r="AQ70" s="15"/>
      <c r="AR70" s="15"/>
      <c r="AS70" s="15"/>
      <c r="AT70" s="15"/>
      <c r="AU70" s="15"/>
      <c r="AV70" s="15"/>
      <c r="AW70" s="57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</row>
    <row r="71" spans="1:84" s="11" customFormat="1" hidden="1" x14ac:dyDescent="0.25">
      <c r="A71" s="140"/>
      <c r="B71" s="12" t="s">
        <v>22</v>
      </c>
      <c r="C71" s="14"/>
      <c r="D71" s="14"/>
      <c r="E71" s="57"/>
      <c r="F71" s="134"/>
      <c r="G71" s="74"/>
      <c r="H71" s="57"/>
      <c r="I71" s="109"/>
      <c r="J71" s="57"/>
      <c r="K71" s="109"/>
      <c r="L71" s="14"/>
      <c r="M71" s="57"/>
      <c r="N71" s="109"/>
      <c r="O71" s="14"/>
      <c r="P71" s="57"/>
      <c r="Q71" s="114"/>
      <c r="R71" s="14"/>
      <c r="S71" s="135"/>
      <c r="T71" s="114"/>
      <c r="U71" s="14"/>
      <c r="V71" s="14"/>
      <c r="W71" s="135"/>
      <c r="X71" s="114"/>
      <c r="Y71" s="14"/>
      <c r="Z71" s="57"/>
      <c r="AA71" s="109"/>
      <c r="AB71" s="14"/>
      <c r="AC71" s="57"/>
      <c r="AD71" s="109"/>
      <c r="AE71" s="57"/>
      <c r="AF71" s="57"/>
      <c r="AG71" s="109"/>
      <c r="AH71" s="14"/>
      <c r="AI71" s="57"/>
      <c r="AJ71" s="109"/>
      <c r="AK71" s="57"/>
      <c r="AL71" s="109"/>
      <c r="AM71" s="15"/>
      <c r="AN71" s="14"/>
      <c r="AO71" s="14"/>
      <c r="AP71" s="15"/>
      <c r="AQ71" s="15"/>
      <c r="AR71" s="15"/>
      <c r="AS71" s="15"/>
      <c r="AT71" s="15"/>
      <c r="AU71" s="15"/>
      <c r="AV71" s="15"/>
      <c r="AW71" s="57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</row>
    <row r="72" spans="1:84" s="11" customFormat="1" hidden="1" x14ac:dyDescent="0.25">
      <c r="A72" s="140"/>
      <c r="B72" s="12" t="s">
        <v>30</v>
      </c>
      <c r="C72" s="14"/>
      <c r="D72" s="14"/>
      <c r="E72" s="57"/>
      <c r="F72" s="134"/>
      <c r="G72" s="74"/>
      <c r="H72" s="57"/>
      <c r="I72" s="109"/>
      <c r="J72" s="57"/>
      <c r="K72" s="109"/>
      <c r="L72" s="14"/>
      <c r="M72" s="57"/>
      <c r="N72" s="109"/>
      <c r="O72" s="14"/>
      <c r="P72" s="57"/>
      <c r="Q72" s="114"/>
      <c r="R72" s="14"/>
      <c r="S72" s="135"/>
      <c r="T72" s="114"/>
      <c r="U72" s="14"/>
      <c r="V72" s="14"/>
      <c r="W72" s="135"/>
      <c r="X72" s="114"/>
      <c r="Y72" s="14"/>
      <c r="Z72" s="57"/>
      <c r="AA72" s="109"/>
      <c r="AB72" s="14"/>
      <c r="AC72" s="57"/>
      <c r="AD72" s="109"/>
      <c r="AE72" s="57"/>
      <c r="AF72" s="57"/>
      <c r="AG72" s="109"/>
      <c r="AH72" s="14"/>
      <c r="AI72" s="57"/>
      <c r="AJ72" s="109"/>
      <c r="AK72" s="57"/>
      <c r="AL72" s="109"/>
      <c r="AM72" s="15"/>
      <c r="AN72" s="14"/>
      <c r="AO72" s="14"/>
      <c r="AP72" s="15"/>
      <c r="AQ72" s="15"/>
      <c r="AR72" s="15"/>
      <c r="AS72" s="15"/>
      <c r="AT72" s="15"/>
      <c r="AU72" s="15"/>
      <c r="AV72" s="15"/>
      <c r="AW72" s="57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</row>
    <row r="73" spans="1:84" s="11" customFormat="1" hidden="1" x14ac:dyDescent="0.25">
      <c r="A73" s="140"/>
      <c r="B73" s="12" t="s">
        <v>32</v>
      </c>
      <c r="C73" s="14"/>
      <c r="D73" s="14"/>
      <c r="E73" s="57"/>
      <c r="F73" s="134">
        <v>6</v>
      </c>
      <c r="G73" s="74"/>
      <c r="H73" s="57"/>
      <c r="I73" s="109"/>
      <c r="J73" s="57"/>
      <c r="K73" s="109"/>
      <c r="L73" s="14"/>
      <c r="M73" s="57"/>
      <c r="N73" s="109"/>
      <c r="O73" s="14"/>
      <c r="P73" s="57"/>
      <c r="Q73" s="114"/>
      <c r="R73" s="14"/>
      <c r="S73" s="135"/>
      <c r="T73" s="114"/>
      <c r="U73" s="14"/>
      <c r="V73" s="14"/>
      <c r="W73" s="135"/>
      <c r="X73" s="114"/>
      <c r="Y73" s="14"/>
      <c r="Z73" s="57"/>
      <c r="AA73" s="109"/>
      <c r="AB73" s="14"/>
      <c r="AC73" s="57"/>
      <c r="AD73" s="109"/>
      <c r="AE73" s="57"/>
      <c r="AF73" s="57"/>
      <c r="AG73" s="109"/>
      <c r="AH73" s="14"/>
      <c r="AI73" s="57"/>
      <c r="AJ73" s="109"/>
      <c r="AK73" s="57"/>
      <c r="AL73" s="109"/>
      <c r="AM73" s="15"/>
      <c r="AN73" s="14"/>
      <c r="AO73" s="14"/>
      <c r="AP73" s="15"/>
      <c r="AQ73" s="15"/>
      <c r="AR73" s="15"/>
      <c r="AS73" s="15"/>
      <c r="AT73" s="15"/>
      <c r="AU73" s="15"/>
      <c r="AV73" s="15"/>
      <c r="AW73" s="57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</row>
    <row r="74" spans="1:84" s="11" customFormat="1" hidden="1" x14ac:dyDescent="0.25">
      <c r="A74" s="140"/>
      <c r="B74" s="31" t="s">
        <v>44</v>
      </c>
      <c r="C74" s="14"/>
      <c r="D74" s="14"/>
      <c r="E74" s="57"/>
      <c r="F74" s="134"/>
      <c r="G74" s="74"/>
      <c r="H74" s="57"/>
      <c r="I74" s="109"/>
      <c r="J74" s="57"/>
      <c r="K74" s="109"/>
      <c r="L74" s="14"/>
      <c r="M74" s="57"/>
      <c r="N74" s="109"/>
      <c r="O74" s="14"/>
      <c r="P74" s="57"/>
      <c r="Q74" s="114"/>
      <c r="R74" s="14"/>
      <c r="S74" s="135"/>
      <c r="T74" s="114"/>
      <c r="U74" s="14"/>
      <c r="V74" s="14"/>
      <c r="W74" s="135"/>
      <c r="X74" s="114"/>
      <c r="Y74" s="14"/>
      <c r="Z74" s="57"/>
      <c r="AA74" s="109"/>
      <c r="AB74" s="14"/>
      <c r="AC74" s="57"/>
      <c r="AD74" s="109"/>
      <c r="AE74" s="57"/>
      <c r="AF74" s="57"/>
      <c r="AG74" s="109"/>
      <c r="AH74" s="14"/>
      <c r="AI74" s="57"/>
      <c r="AJ74" s="109"/>
      <c r="AK74" s="57"/>
      <c r="AL74" s="109"/>
      <c r="AM74" s="15"/>
      <c r="AN74" s="14"/>
      <c r="AO74" s="14"/>
      <c r="AP74" s="15"/>
      <c r="AQ74" s="15"/>
      <c r="AR74" s="15"/>
      <c r="AS74" s="15"/>
      <c r="AT74" s="15"/>
      <c r="AU74" s="15"/>
      <c r="AV74" s="15"/>
      <c r="AW74" s="57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</row>
    <row r="75" spans="1:84" s="11" customFormat="1" hidden="1" x14ac:dyDescent="0.25">
      <c r="A75" s="140"/>
      <c r="C75" s="14"/>
      <c r="D75" s="14"/>
      <c r="E75" s="57"/>
      <c r="F75" s="134"/>
      <c r="G75" s="74"/>
      <c r="H75" s="57"/>
      <c r="I75" s="109"/>
      <c r="J75" s="57"/>
      <c r="K75" s="109"/>
      <c r="L75" s="14"/>
      <c r="M75" s="57"/>
      <c r="N75" s="109"/>
      <c r="O75" s="14"/>
      <c r="P75" s="57"/>
      <c r="Q75" s="114"/>
      <c r="R75" s="14"/>
      <c r="S75" s="135"/>
      <c r="T75" s="114"/>
      <c r="U75" s="14"/>
      <c r="V75" s="14"/>
      <c r="W75" s="135"/>
      <c r="X75" s="114"/>
      <c r="Y75" s="14"/>
      <c r="Z75" s="57"/>
      <c r="AA75" s="109"/>
      <c r="AB75" s="14"/>
      <c r="AC75" s="57"/>
      <c r="AD75" s="109"/>
      <c r="AE75" s="57"/>
      <c r="AF75" s="57"/>
      <c r="AG75" s="109"/>
      <c r="AH75" s="14"/>
      <c r="AI75" s="57"/>
      <c r="AJ75" s="109"/>
      <c r="AK75" s="57"/>
      <c r="AL75" s="109"/>
      <c r="AM75" s="15"/>
      <c r="AN75" s="14"/>
      <c r="AO75" s="14"/>
      <c r="AP75" s="15"/>
      <c r="AQ75" s="15"/>
      <c r="AR75" s="15"/>
      <c r="AS75" s="15"/>
      <c r="AT75" s="15"/>
      <c r="AU75" s="15"/>
      <c r="AV75" s="15"/>
      <c r="AW75" s="57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</row>
    <row r="76" spans="1:84" s="11" customFormat="1" hidden="1" x14ac:dyDescent="0.25">
      <c r="A76" s="140"/>
      <c r="C76" s="14"/>
      <c r="D76" s="14"/>
      <c r="E76" s="57"/>
      <c r="F76" s="134"/>
      <c r="G76" s="74"/>
      <c r="H76" s="57"/>
      <c r="I76" s="109"/>
      <c r="J76" s="57"/>
      <c r="K76" s="109"/>
      <c r="L76" s="14"/>
      <c r="M76" s="57"/>
      <c r="N76" s="109"/>
      <c r="O76" s="14"/>
      <c r="P76" s="57"/>
      <c r="Q76" s="114"/>
      <c r="R76" s="14"/>
      <c r="S76" s="135"/>
      <c r="T76" s="114"/>
      <c r="U76" s="14"/>
      <c r="V76" s="14"/>
      <c r="W76" s="135"/>
      <c r="X76" s="114"/>
      <c r="Y76" s="14"/>
      <c r="Z76" s="57"/>
      <c r="AA76" s="109"/>
      <c r="AB76" s="14"/>
      <c r="AC76" s="57"/>
      <c r="AD76" s="109"/>
      <c r="AE76" s="57"/>
      <c r="AF76" s="57"/>
      <c r="AG76" s="109"/>
      <c r="AH76" s="14"/>
      <c r="AI76" s="57"/>
      <c r="AJ76" s="109"/>
      <c r="AK76" s="57"/>
      <c r="AL76" s="109"/>
      <c r="AM76" s="15"/>
      <c r="AN76" s="14"/>
      <c r="AO76" s="14"/>
      <c r="AP76" s="15"/>
      <c r="AQ76" s="15"/>
      <c r="AR76" s="15"/>
      <c r="AS76" s="15"/>
      <c r="AT76" s="15"/>
      <c r="AU76" s="15"/>
      <c r="AV76" s="15"/>
      <c r="AW76" s="57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</row>
    <row r="77" spans="1:84" s="11" customFormat="1" hidden="1" x14ac:dyDescent="0.25">
      <c r="A77" s="140"/>
      <c r="C77" s="14"/>
      <c r="D77" s="14"/>
      <c r="E77" s="57"/>
      <c r="F77" s="134"/>
      <c r="G77" s="74"/>
      <c r="H77" s="57"/>
      <c r="I77" s="109"/>
      <c r="J77" s="57"/>
      <c r="K77" s="109"/>
      <c r="L77" s="14"/>
      <c r="M77" s="57"/>
      <c r="N77" s="109"/>
      <c r="O77" s="14"/>
      <c r="P77" s="57"/>
      <c r="Q77" s="114"/>
      <c r="R77" s="14"/>
      <c r="S77" s="135"/>
      <c r="T77" s="114"/>
      <c r="U77" s="14"/>
      <c r="V77" s="14"/>
      <c r="W77" s="135"/>
      <c r="X77" s="114"/>
      <c r="Y77" s="14"/>
      <c r="Z77" s="57"/>
      <c r="AA77" s="109"/>
      <c r="AB77" s="14"/>
      <c r="AC77" s="57"/>
      <c r="AD77" s="109"/>
      <c r="AE77" s="57"/>
      <c r="AF77" s="57"/>
      <c r="AG77" s="109"/>
      <c r="AH77" s="14"/>
      <c r="AI77" s="57"/>
      <c r="AJ77" s="109"/>
      <c r="AK77" s="57"/>
      <c r="AL77" s="109"/>
      <c r="AM77" s="15"/>
      <c r="AN77" s="14"/>
      <c r="AO77" s="14"/>
      <c r="AP77" s="15"/>
      <c r="AQ77" s="15"/>
      <c r="AR77" s="15"/>
      <c r="AS77" s="15"/>
      <c r="AT77" s="15"/>
      <c r="AU77" s="15"/>
      <c r="AV77" s="15"/>
      <c r="AW77" s="57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</row>
    <row r="78" spans="1:84" hidden="1" x14ac:dyDescent="0.25">
      <c r="B78" s="11"/>
      <c r="C78" s="14"/>
      <c r="D78" s="14"/>
      <c r="E78" s="57"/>
      <c r="F78" s="134"/>
      <c r="G78" s="74"/>
      <c r="H78" s="57"/>
      <c r="I78" s="109"/>
      <c r="J78" s="57"/>
      <c r="K78" s="109"/>
      <c r="L78" s="14"/>
      <c r="M78" s="57"/>
      <c r="N78" s="109"/>
      <c r="O78" s="14"/>
      <c r="P78" s="57"/>
      <c r="Q78" s="114"/>
      <c r="R78" s="14"/>
      <c r="S78" s="135"/>
      <c r="T78" s="114"/>
      <c r="U78" s="14"/>
      <c r="V78" s="14"/>
      <c r="W78" s="135"/>
      <c r="X78" s="114"/>
      <c r="Y78" s="14"/>
      <c r="Z78" s="57"/>
      <c r="AA78" s="109"/>
      <c r="AB78" s="14"/>
      <c r="AC78" s="57"/>
      <c r="AD78" s="109"/>
      <c r="AE78" s="57"/>
      <c r="AF78" s="57"/>
      <c r="AG78" s="109"/>
      <c r="AH78" s="14"/>
      <c r="AI78" s="57"/>
      <c r="AJ78" s="109"/>
      <c r="AK78" s="57"/>
      <c r="AL78" s="109"/>
      <c r="AM78" s="15"/>
      <c r="AN78" s="14"/>
      <c r="AO78" s="14"/>
      <c r="AP78" s="15"/>
      <c r="AQ78" s="15"/>
      <c r="AR78" s="15"/>
      <c r="AS78" s="15"/>
      <c r="AT78" s="15"/>
      <c r="AU78" s="15"/>
      <c r="AV78" s="15"/>
      <c r="AW78" s="57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</row>
    <row r="79" spans="1:84" hidden="1" x14ac:dyDescent="0.25">
      <c r="AE79" s="57"/>
      <c r="AF79" s="57"/>
      <c r="AH79" s="14"/>
      <c r="AI79" s="57"/>
      <c r="AK79" s="57"/>
      <c r="AM79" s="15"/>
      <c r="AN79" s="14"/>
      <c r="AO79" s="14"/>
      <c r="AP79" s="15"/>
      <c r="AQ79" s="15"/>
      <c r="AR79" s="15"/>
      <c r="AS79" s="15"/>
      <c r="AT79" s="15"/>
      <c r="AU79" s="15"/>
      <c r="AV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</row>
    <row r="80" spans="1:84" hidden="1" x14ac:dyDescent="0.25">
      <c r="AE80" s="57"/>
      <c r="AF80" s="57"/>
      <c r="AH80" s="14"/>
      <c r="AI80" s="57"/>
      <c r="AK80" s="57"/>
      <c r="AM80" s="15"/>
      <c r="AN80" s="14"/>
      <c r="AO80" s="14"/>
      <c r="AP80" s="15"/>
      <c r="AQ80" s="15"/>
      <c r="AR80" s="15"/>
      <c r="AS80" s="15"/>
      <c r="AT80" s="15"/>
      <c r="AU80" s="15"/>
      <c r="AV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</row>
    <row r="81" spans="30:84" hidden="1" x14ac:dyDescent="0.25">
      <c r="AE81" s="57"/>
      <c r="AF81" s="57"/>
      <c r="AH81" s="14"/>
      <c r="AI81" s="57"/>
      <c r="AK81" s="57"/>
      <c r="AM81" s="15"/>
      <c r="AN81" s="14"/>
      <c r="AO81" s="14"/>
      <c r="AP81" s="15"/>
      <c r="AQ81" s="15"/>
      <c r="AR81" s="15"/>
      <c r="AS81" s="15"/>
      <c r="AT81" s="15"/>
      <c r="AU81" s="15"/>
      <c r="AV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</row>
    <row r="82" spans="30:84" hidden="1" x14ac:dyDescent="0.25">
      <c r="AE82" s="57"/>
      <c r="AF82" s="57"/>
      <c r="AH82" s="14"/>
      <c r="AI82" s="57"/>
      <c r="AK82" s="57"/>
      <c r="AM82" s="15"/>
      <c r="AN82" s="14"/>
      <c r="AO82" s="14"/>
      <c r="AP82" s="15"/>
      <c r="AQ82" s="15"/>
      <c r="AR82" s="15"/>
      <c r="AS82" s="15"/>
      <c r="AT82" s="15"/>
      <c r="AU82" s="15"/>
      <c r="AV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</row>
    <row r="83" spans="30:84" hidden="1" x14ac:dyDescent="0.25">
      <c r="AE83" s="57"/>
      <c r="AF83" s="57"/>
      <c r="AH83" s="14"/>
      <c r="AI83" s="57"/>
      <c r="AK83" s="57"/>
      <c r="AM83" s="15"/>
      <c r="AN83" s="14"/>
      <c r="AO83" s="14"/>
      <c r="AP83" s="15"/>
      <c r="AQ83" s="15"/>
      <c r="AR83" s="15"/>
      <c r="AS83" s="15"/>
      <c r="AT83" s="15"/>
      <c r="AU83" s="15"/>
      <c r="AV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</row>
    <row r="84" spans="30:84" hidden="1" x14ac:dyDescent="0.25">
      <c r="AE84" s="57"/>
      <c r="AF84" s="57"/>
      <c r="AH84" s="14"/>
      <c r="AI84" s="57"/>
      <c r="AK84" s="57"/>
      <c r="AM84" s="15"/>
      <c r="AN84" s="14"/>
      <c r="AO84" s="14"/>
      <c r="AP84" s="15"/>
      <c r="AQ84" s="15"/>
      <c r="AR84" s="15"/>
      <c r="AS84" s="15"/>
      <c r="AT84" s="15"/>
      <c r="AU84" s="15"/>
      <c r="AV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</row>
    <row r="85" spans="30:84" hidden="1" x14ac:dyDescent="0.25">
      <c r="AE85" s="57"/>
      <c r="AF85" s="57"/>
      <c r="AH85" s="14"/>
      <c r="AI85" s="57"/>
      <c r="AK85" s="57"/>
      <c r="AM85" s="15"/>
      <c r="AN85" s="14"/>
      <c r="AO85" s="14"/>
      <c r="AP85" s="15"/>
      <c r="AQ85" s="15"/>
      <c r="AR85" s="15"/>
      <c r="AS85" s="15"/>
      <c r="AT85" s="15"/>
      <c r="AU85" s="15"/>
      <c r="AV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</row>
    <row r="86" spans="30:84" x14ac:dyDescent="0.25">
      <c r="AE86" s="57"/>
      <c r="AF86" s="57"/>
      <c r="AH86" s="14"/>
      <c r="AI86" s="57"/>
      <c r="AK86" s="57"/>
      <c r="AM86" s="15"/>
      <c r="AN86" s="14"/>
      <c r="AO86" s="14"/>
      <c r="AP86" s="15"/>
      <c r="AQ86" s="15"/>
      <c r="AR86" s="15"/>
      <c r="AS86" s="15"/>
      <c r="AT86" s="15"/>
      <c r="AU86" s="15"/>
      <c r="AV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</row>
    <row r="87" spans="30:84" x14ac:dyDescent="0.25">
      <c r="AE87" s="57"/>
      <c r="AF87" s="57"/>
      <c r="AH87" s="14"/>
      <c r="AI87" s="57"/>
      <c r="AK87" s="57"/>
      <c r="AM87" s="15"/>
      <c r="AN87" s="14"/>
      <c r="AO87" s="14"/>
      <c r="AP87" s="15"/>
      <c r="AQ87" s="15"/>
      <c r="AR87" s="15"/>
      <c r="AS87" s="15"/>
      <c r="AT87" s="15"/>
      <c r="AU87" s="15"/>
      <c r="AV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</row>
    <row r="88" spans="30:84" x14ac:dyDescent="0.25">
      <c r="AE88" s="57"/>
      <c r="AF88" s="57"/>
      <c r="AH88" s="14"/>
      <c r="AI88" s="57"/>
      <c r="AK88" s="57"/>
      <c r="AM88" s="15"/>
      <c r="AN88" s="14"/>
      <c r="AO88" s="14"/>
      <c r="AP88" s="15"/>
      <c r="AQ88" s="15"/>
      <c r="AR88" s="15"/>
      <c r="AS88" s="15"/>
      <c r="AT88" s="15"/>
      <c r="AU88" s="15"/>
      <c r="AV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</row>
    <row r="89" spans="30:84" x14ac:dyDescent="0.25">
      <c r="AE89" s="57"/>
      <c r="AF89" s="57"/>
      <c r="AH89" s="14"/>
      <c r="AI89" s="57"/>
      <c r="AK89" s="57"/>
      <c r="AM89" s="15"/>
      <c r="AN89" s="14"/>
      <c r="AO89" s="14"/>
      <c r="AP89" s="15"/>
      <c r="AQ89" s="15"/>
      <c r="AR89" s="15"/>
      <c r="AS89" s="15"/>
      <c r="AT89" s="15"/>
      <c r="AU89" s="15"/>
      <c r="AV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</row>
    <row r="90" spans="30:84" x14ac:dyDescent="0.25">
      <c r="AD90" s="115"/>
      <c r="AE90" s="57"/>
      <c r="AF90" s="57"/>
      <c r="AG90" s="115"/>
      <c r="AH90" s="14"/>
      <c r="AI90" s="57"/>
      <c r="AJ90" s="115"/>
      <c r="AK90" s="57"/>
      <c r="AL90" s="115"/>
      <c r="AM90" s="15"/>
      <c r="AN90" s="14"/>
      <c r="AO90" s="14"/>
      <c r="AP90" s="15"/>
      <c r="AQ90" s="15"/>
      <c r="AR90" s="15"/>
      <c r="AS90" s="15"/>
      <c r="AT90" s="15"/>
      <c r="AU90" s="15"/>
      <c r="AV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</row>
    <row r="91" spans="30:84" x14ac:dyDescent="0.25">
      <c r="AD91" s="115"/>
      <c r="AE91" s="57"/>
      <c r="AF91" s="57"/>
      <c r="AG91" s="115"/>
      <c r="AH91" s="14"/>
      <c r="AI91" s="57"/>
      <c r="AJ91" s="115"/>
      <c r="AK91" s="57"/>
      <c r="AL91" s="115"/>
      <c r="AM91" s="15"/>
      <c r="AN91" s="14"/>
      <c r="AO91" s="14"/>
      <c r="AP91" s="15"/>
      <c r="AQ91" s="15"/>
      <c r="AR91" s="15"/>
      <c r="AS91" s="15"/>
      <c r="AT91" s="15"/>
      <c r="AU91" s="15"/>
      <c r="AV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</row>
    <row r="92" spans="30:84" x14ac:dyDescent="0.25">
      <c r="AD92" s="115"/>
      <c r="AE92" s="57"/>
      <c r="AF92" s="57"/>
      <c r="AG92" s="115"/>
      <c r="AH92" s="14"/>
      <c r="AI92" s="57"/>
      <c r="AJ92" s="115"/>
      <c r="AK92" s="57"/>
      <c r="AL92" s="115"/>
      <c r="AM92" s="15"/>
      <c r="AN92" s="14"/>
      <c r="AO92" s="14"/>
      <c r="AP92" s="15"/>
      <c r="AQ92" s="15"/>
      <c r="AR92" s="15"/>
      <c r="AS92" s="15"/>
      <c r="AT92" s="15"/>
      <c r="AU92" s="15"/>
      <c r="AV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</row>
    <row r="93" spans="30:84" x14ac:dyDescent="0.25">
      <c r="AD93" s="115"/>
      <c r="AE93" s="57"/>
      <c r="AF93" s="57"/>
      <c r="AG93" s="115"/>
      <c r="AH93" s="14"/>
      <c r="AI93" s="57"/>
      <c r="AJ93" s="115"/>
      <c r="AK93" s="57"/>
      <c r="AL93" s="115"/>
      <c r="AM93" s="15"/>
      <c r="AN93" s="14"/>
      <c r="AO93" s="14"/>
      <c r="AP93" s="15"/>
      <c r="AQ93" s="15"/>
      <c r="AR93" s="15"/>
      <c r="AS93" s="15"/>
      <c r="AT93" s="15"/>
      <c r="AU93" s="15"/>
      <c r="AV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</row>
    <row r="94" spans="30:84" x14ac:dyDescent="0.25">
      <c r="AD94" s="115"/>
      <c r="AE94" s="57"/>
      <c r="AF94" s="57"/>
      <c r="AG94" s="115"/>
      <c r="AH94" s="14"/>
      <c r="AI94" s="57"/>
      <c r="AJ94" s="115"/>
      <c r="AK94" s="57"/>
      <c r="AL94" s="115"/>
      <c r="AM94" s="15"/>
      <c r="AN94" s="14"/>
      <c r="AO94" s="14"/>
      <c r="AP94" s="15"/>
      <c r="AQ94" s="15"/>
      <c r="AR94" s="15"/>
      <c r="AS94" s="15"/>
      <c r="AT94" s="15"/>
      <c r="AU94" s="15"/>
      <c r="AV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</row>
    <row r="95" spans="30:84" x14ac:dyDescent="0.25">
      <c r="AD95" s="115"/>
      <c r="AE95" s="57"/>
      <c r="AF95" s="57"/>
      <c r="AG95" s="115"/>
      <c r="AH95" s="14"/>
      <c r="AI95" s="57"/>
      <c r="AJ95" s="115"/>
      <c r="AK95" s="57"/>
      <c r="AL95" s="115"/>
      <c r="AM95" s="15"/>
      <c r="AN95" s="14"/>
      <c r="AO95" s="14"/>
      <c r="AP95" s="15"/>
      <c r="AQ95" s="15"/>
      <c r="AR95" s="15"/>
      <c r="AS95" s="15"/>
      <c r="AT95" s="15"/>
      <c r="AU95" s="15"/>
      <c r="AV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</row>
    <row r="96" spans="30:84" x14ac:dyDescent="0.25">
      <c r="AD96" s="115"/>
      <c r="AE96" s="57"/>
      <c r="AF96" s="57"/>
      <c r="AG96" s="115"/>
      <c r="AH96" s="14"/>
      <c r="AI96" s="57"/>
      <c r="AJ96" s="115"/>
      <c r="AK96" s="57"/>
      <c r="AL96" s="115"/>
      <c r="AM96" s="15"/>
      <c r="AN96" s="14"/>
      <c r="AO96" s="14"/>
      <c r="AP96" s="15"/>
      <c r="AQ96" s="15"/>
      <c r="AR96" s="15"/>
      <c r="AS96" s="15"/>
      <c r="AT96" s="15"/>
      <c r="AU96" s="15"/>
      <c r="AV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</row>
    <row r="97" spans="30:84" x14ac:dyDescent="0.25">
      <c r="AD97" s="115"/>
      <c r="AE97" s="57"/>
      <c r="AF97" s="57"/>
      <c r="AG97" s="115"/>
      <c r="AH97" s="14"/>
      <c r="AI97" s="57"/>
      <c r="AJ97" s="115"/>
      <c r="AK97" s="57"/>
      <c r="AL97" s="115"/>
      <c r="AM97" s="15"/>
      <c r="AN97" s="14"/>
      <c r="AO97" s="14"/>
      <c r="AP97" s="15"/>
      <c r="AQ97" s="15"/>
      <c r="AR97" s="15"/>
      <c r="AS97" s="15"/>
      <c r="AT97" s="15"/>
      <c r="AU97" s="15"/>
      <c r="AV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</row>
    <row r="98" spans="30:84" x14ac:dyDescent="0.25">
      <c r="AD98" s="115"/>
      <c r="AE98" s="57"/>
      <c r="AF98" s="57"/>
      <c r="AG98" s="115"/>
      <c r="AH98" s="14"/>
      <c r="AI98" s="57"/>
      <c r="AJ98" s="115"/>
      <c r="AK98" s="57"/>
      <c r="AL98" s="115"/>
      <c r="AM98" s="15"/>
      <c r="AN98" s="14"/>
      <c r="AO98" s="14"/>
      <c r="AP98" s="15"/>
      <c r="AQ98" s="15"/>
      <c r="AR98" s="15"/>
      <c r="AS98" s="15"/>
      <c r="AT98" s="15"/>
      <c r="AU98" s="15"/>
      <c r="AV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</row>
    <row r="99" spans="30:84" x14ac:dyDescent="0.25">
      <c r="AD99" s="115"/>
      <c r="AE99" s="57"/>
      <c r="AF99" s="57"/>
      <c r="AG99" s="115"/>
      <c r="AH99" s="14"/>
      <c r="AI99" s="57"/>
      <c r="AJ99" s="115"/>
      <c r="AK99" s="57"/>
      <c r="AL99" s="115"/>
      <c r="AM99" s="15"/>
      <c r="AN99" s="14"/>
      <c r="AO99" s="14"/>
      <c r="AP99" s="15"/>
      <c r="AQ99" s="15"/>
      <c r="AR99" s="15"/>
      <c r="AS99" s="15"/>
      <c r="AT99" s="15"/>
      <c r="AU99" s="15"/>
      <c r="AV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</row>
    <row r="100" spans="30:84" x14ac:dyDescent="0.25">
      <c r="AD100" s="115"/>
      <c r="AE100" s="57"/>
      <c r="AF100" s="57"/>
      <c r="AG100" s="115"/>
      <c r="AH100" s="14"/>
      <c r="AI100" s="57"/>
      <c r="AJ100" s="115"/>
      <c r="AK100" s="57"/>
      <c r="AL100" s="115"/>
      <c r="AM100" s="15"/>
      <c r="AN100" s="14"/>
      <c r="AO100" s="14"/>
      <c r="AP100" s="15"/>
      <c r="AQ100" s="15"/>
      <c r="AR100" s="15"/>
      <c r="AS100" s="15"/>
      <c r="AT100" s="15"/>
      <c r="AU100" s="15"/>
      <c r="AV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</row>
    <row r="101" spans="30:84" x14ac:dyDescent="0.25">
      <c r="AD101" s="115"/>
      <c r="AE101" s="57"/>
      <c r="AF101" s="57"/>
      <c r="AG101" s="115"/>
      <c r="AH101" s="14"/>
      <c r="AI101" s="57"/>
      <c r="AJ101" s="115"/>
      <c r="AK101" s="57"/>
      <c r="AL101" s="115"/>
      <c r="AM101" s="15"/>
      <c r="AN101" s="14"/>
      <c r="AO101" s="14"/>
      <c r="AP101" s="15"/>
      <c r="AQ101" s="15"/>
      <c r="AR101" s="15"/>
      <c r="AS101" s="15"/>
      <c r="AT101" s="15"/>
      <c r="AU101" s="15"/>
      <c r="AV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</row>
    <row r="102" spans="30:84" x14ac:dyDescent="0.25">
      <c r="AD102" s="115"/>
      <c r="AE102" s="57"/>
      <c r="AF102" s="57"/>
      <c r="AG102" s="115"/>
      <c r="AH102" s="14"/>
      <c r="AI102" s="57"/>
      <c r="AJ102" s="115"/>
      <c r="AK102" s="57"/>
      <c r="AL102" s="115"/>
      <c r="AM102" s="15"/>
      <c r="AN102" s="14"/>
      <c r="AO102" s="14"/>
      <c r="AP102" s="15"/>
      <c r="AQ102" s="15"/>
      <c r="AR102" s="15"/>
      <c r="AS102" s="15"/>
      <c r="AT102" s="15"/>
      <c r="AU102" s="15"/>
      <c r="AV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</row>
    <row r="103" spans="30:84" x14ac:dyDescent="0.25">
      <c r="AD103" s="115"/>
      <c r="AE103" s="57"/>
      <c r="AF103" s="57"/>
      <c r="AG103" s="115"/>
      <c r="AH103" s="14"/>
      <c r="AI103" s="57"/>
      <c r="AJ103" s="115"/>
      <c r="AK103" s="57"/>
      <c r="AL103" s="115"/>
      <c r="AM103" s="15"/>
      <c r="AN103" s="14"/>
      <c r="AO103" s="14"/>
      <c r="AP103" s="15"/>
      <c r="AQ103" s="15"/>
      <c r="AR103" s="15"/>
      <c r="AS103" s="15"/>
      <c r="AT103" s="15"/>
      <c r="AU103" s="15"/>
      <c r="AV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</row>
    <row r="104" spans="30:84" x14ac:dyDescent="0.25">
      <c r="AD104" s="115"/>
      <c r="AE104" s="57"/>
      <c r="AF104" s="57"/>
      <c r="AG104" s="115"/>
      <c r="AH104" s="14"/>
      <c r="AI104" s="57"/>
      <c r="AJ104" s="115"/>
      <c r="AK104" s="57"/>
      <c r="AL104" s="115"/>
      <c r="AM104" s="15"/>
      <c r="AN104" s="14"/>
      <c r="AO104" s="14"/>
      <c r="AP104" s="15"/>
      <c r="AQ104" s="15"/>
      <c r="AR104" s="15"/>
      <c r="AS104" s="15"/>
      <c r="AT104" s="15"/>
      <c r="AU104" s="15"/>
      <c r="AV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</row>
    <row r="105" spans="30:84" x14ac:dyDescent="0.25">
      <c r="AD105" s="115"/>
      <c r="AE105" s="57"/>
      <c r="AF105" s="57"/>
      <c r="AG105" s="115"/>
      <c r="AH105" s="14"/>
      <c r="AI105" s="57"/>
      <c r="AJ105" s="115"/>
      <c r="AK105" s="57"/>
      <c r="AL105" s="115"/>
      <c r="AM105" s="15"/>
      <c r="AN105" s="14"/>
      <c r="AO105" s="14"/>
      <c r="AP105" s="15"/>
      <c r="AQ105" s="15"/>
      <c r="AR105" s="15"/>
      <c r="AS105" s="15"/>
      <c r="AT105" s="15"/>
      <c r="AU105" s="15"/>
      <c r="AV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</row>
    <row r="106" spans="30:84" x14ac:dyDescent="0.25">
      <c r="AD106" s="115"/>
      <c r="AE106" s="57"/>
      <c r="AF106" s="57"/>
      <c r="AG106" s="115"/>
      <c r="AH106" s="14"/>
      <c r="AI106" s="57"/>
      <c r="AJ106" s="115"/>
      <c r="AK106" s="57"/>
      <c r="AL106" s="115"/>
      <c r="AM106" s="15"/>
      <c r="AN106" s="14"/>
      <c r="AO106" s="14"/>
      <c r="AP106" s="15"/>
      <c r="AQ106" s="15"/>
      <c r="AR106" s="15"/>
      <c r="AS106" s="15"/>
      <c r="AT106" s="15"/>
      <c r="AU106" s="15"/>
      <c r="AV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</row>
    <row r="107" spans="30:84" x14ac:dyDescent="0.25">
      <c r="AD107" s="115"/>
      <c r="AE107" s="57"/>
      <c r="AF107" s="57"/>
      <c r="AG107" s="115"/>
      <c r="AH107" s="14"/>
      <c r="AI107" s="57"/>
      <c r="AJ107" s="115"/>
      <c r="AK107" s="57"/>
      <c r="AL107" s="115"/>
      <c r="AM107" s="15"/>
      <c r="AN107" s="14"/>
      <c r="AO107" s="14"/>
      <c r="AP107" s="15"/>
      <c r="AQ107" s="15"/>
      <c r="AR107" s="15"/>
      <c r="AS107" s="15"/>
      <c r="AT107" s="15"/>
      <c r="AU107" s="15"/>
      <c r="AV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</row>
    <row r="108" spans="30:84" x14ac:dyDescent="0.25">
      <c r="AD108" s="115"/>
      <c r="AE108" s="57"/>
      <c r="AF108" s="57"/>
      <c r="AG108" s="115"/>
      <c r="AH108" s="14"/>
      <c r="AI108" s="57"/>
      <c r="AJ108" s="115"/>
      <c r="AK108" s="57"/>
      <c r="AL108" s="115"/>
      <c r="AM108" s="15"/>
      <c r="AN108" s="14"/>
      <c r="AO108" s="14"/>
      <c r="AP108" s="15"/>
      <c r="AQ108" s="15"/>
      <c r="AR108" s="15"/>
      <c r="AS108" s="15"/>
      <c r="AT108" s="15"/>
      <c r="AU108" s="15"/>
      <c r="AV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</row>
    <row r="109" spans="30:84" x14ac:dyDescent="0.25">
      <c r="AD109" s="115"/>
      <c r="AE109" s="57"/>
      <c r="AF109" s="57"/>
      <c r="AG109" s="115"/>
      <c r="AH109" s="14"/>
      <c r="AI109" s="57"/>
      <c r="AJ109" s="115"/>
      <c r="AK109" s="57"/>
      <c r="AL109" s="115"/>
      <c r="AM109" s="15"/>
      <c r="AN109" s="14"/>
      <c r="AO109" s="14"/>
      <c r="AP109" s="15"/>
      <c r="AQ109" s="15"/>
      <c r="AR109" s="15"/>
      <c r="AS109" s="15"/>
      <c r="AT109" s="15"/>
      <c r="AU109" s="15"/>
      <c r="AV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</row>
    <row r="110" spans="30:84" x14ac:dyDescent="0.25">
      <c r="AD110" s="115"/>
      <c r="AE110" s="57"/>
      <c r="AF110" s="57"/>
      <c r="AG110" s="115"/>
      <c r="AH110" s="14"/>
      <c r="AI110" s="57"/>
      <c r="AJ110" s="115"/>
      <c r="AK110" s="57"/>
      <c r="AL110" s="115"/>
      <c r="AM110" s="15"/>
      <c r="AN110" s="14"/>
      <c r="AO110" s="14"/>
      <c r="AP110" s="15"/>
      <c r="AQ110" s="15"/>
      <c r="AR110" s="15"/>
      <c r="AS110" s="15"/>
      <c r="AT110" s="15"/>
      <c r="AU110" s="15"/>
      <c r="AV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</row>
    <row r="111" spans="30:84" x14ac:dyDescent="0.25">
      <c r="AD111" s="115"/>
      <c r="AE111" s="57"/>
      <c r="AF111" s="57"/>
      <c r="AG111" s="115"/>
      <c r="AH111" s="14"/>
      <c r="AI111" s="57"/>
      <c r="AJ111" s="115"/>
      <c r="AK111" s="57"/>
      <c r="AL111" s="115"/>
      <c r="AM111" s="15"/>
      <c r="AN111" s="14"/>
      <c r="AO111" s="14"/>
      <c r="AP111" s="15"/>
      <c r="AQ111" s="15"/>
      <c r="AR111" s="15"/>
      <c r="AS111" s="15"/>
      <c r="AT111" s="15"/>
      <c r="AU111" s="15"/>
      <c r="AV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</row>
    <row r="112" spans="30:84" x14ac:dyDescent="0.25">
      <c r="AD112" s="115"/>
      <c r="AE112" s="57"/>
      <c r="AF112" s="57"/>
      <c r="AG112" s="115"/>
      <c r="AH112" s="14"/>
      <c r="AI112" s="57"/>
      <c r="AJ112" s="115"/>
      <c r="AK112" s="57"/>
      <c r="AL112" s="115"/>
      <c r="AM112" s="15"/>
      <c r="AN112" s="14"/>
      <c r="AO112" s="14"/>
      <c r="AP112" s="15"/>
      <c r="AQ112" s="15"/>
      <c r="AR112" s="15"/>
      <c r="AS112" s="15"/>
      <c r="AT112" s="15"/>
      <c r="AU112" s="15"/>
      <c r="AV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</row>
    <row r="113" spans="30:84" x14ac:dyDescent="0.25">
      <c r="AD113" s="115"/>
      <c r="AE113" s="57"/>
      <c r="AF113" s="57"/>
      <c r="AG113" s="115"/>
      <c r="AH113" s="14"/>
      <c r="AI113" s="57"/>
      <c r="AJ113" s="115"/>
      <c r="AK113" s="57"/>
      <c r="AL113" s="115"/>
      <c r="AM113" s="15"/>
      <c r="AN113" s="14"/>
      <c r="AO113" s="14"/>
      <c r="AP113" s="15"/>
      <c r="AQ113" s="15"/>
      <c r="AR113" s="15"/>
      <c r="AS113" s="15"/>
      <c r="AT113" s="15"/>
      <c r="AU113" s="15"/>
      <c r="AV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</row>
    <row r="114" spans="30:84" x14ac:dyDescent="0.25">
      <c r="AD114" s="115"/>
      <c r="AE114" s="57"/>
      <c r="AF114" s="57"/>
      <c r="AG114" s="115"/>
      <c r="AH114" s="14"/>
      <c r="AI114" s="57"/>
      <c r="AJ114" s="115"/>
      <c r="AK114" s="57"/>
      <c r="AL114" s="115"/>
      <c r="AM114" s="15"/>
      <c r="AN114" s="14"/>
      <c r="AO114" s="14"/>
      <c r="AP114" s="15"/>
      <c r="AQ114" s="15"/>
      <c r="AR114" s="15"/>
      <c r="AS114" s="15"/>
      <c r="AT114" s="15"/>
      <c r="AU114" s="15"/>
      <c r="AV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</row>
    <row r="115" spans="30:84" x14ac:dyDescent="0.25">
      <c r="AD115" s="115"/>
      <c r="AE115" s="57"/>
      <c r="AF115" s="57"/>
      <c r="AG115" s="115"/>
      <c r="AH115" s="14"/>
      <c r="AI115" s="57"/>
      <c r="AJ115" s="115"/>
      <c r="AK115" s="57"/>
      <c r="AL115" s="115"/>
      <c r="AM115" s="15"/>
      <c r="AN115" s="14"/>
      <c r="AO115" s="14"/>
      <c r="AP115" s="15"/>
      <c r="AQ115" s="15"/>
      <c r="AR115" s="15"/>
      <c r="AS115" s="15"/>
      <c r="AT115" s="15"/>
      <c r="AU115" s="15"/>
      <c r="AV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</row>
    <row r="116" spans="30:84" x14ac:dyDescent="0.25">
      <c r="AD116" s="115"/>
      <c r="AE116" s="57"/>
      <c r="AF116" s="57"/>
      <c r="AG116" s="115"/>
      <c r="AH116" s="14"/>
      <c r="AI116" s="57"/>
      <c r="AJ116" s="115"/>
      <c r="AK116" s="57"/>
      <c r="AL116" s="115"/>
      <c r="AM116" s="15"/>
      <c r="AN116" s="14"/>
      <c r="AO116" s="14"/>
      <c r="AP116" s="15"/>
      <c r="AQ116" s="15"/>
      <c r="AR116" s="15"/>
      <c r="AS116" s="15"/>
      <c r="AT116" s="15"/>
      <c r="AU116" s="15"/>
      <c r="AV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</row>
    <row r="117" spans="30:84" x14ac:dyDescent="0.25">
      <c r="AD117" s="115"/>
      <c r="AE117" s="57"/>
      <c r="AF117" s="57"/>
      <c r="AG117" s="115"/>
      <c r="AH117" s="14"/>
      <c r="AI117" s="57"/>
      <c r="AJ117" s="115"/>
      <c r="AK117" s="57"/>
      <c r="AL117" s="115"/>
      <c r="AM117" s="15"/>
      <c r="AN117" s="14"/>
      <c r="AO117" s="14"/>
      <c r="AP117" s="15"/>
      <c r="AQ117" s="15"/>
      <c r="AR117" s="15"/>
      <c r="AS117" s="15"/>
      <c r="AT117" s="15"/>
      <c r="AU117" s="15"/>
      <c r="AV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</row>
    <row r="118" spans="30:84" x14ac:dyDescent="0.25">
      <c r="AD118" s="115"/>
      <c r="AE118" s="57"/>
      <c r="AF118" s="57"/>
      <c r="AG118" s="115"/>
      <c r="AH118" s="14"/>
      <c r="AI118" s="57"/>
      <c r="AJ118" s="115"/>
      <c r="AK118" s="57"/>
      <c r="AL118" s="115"/>
      <c r="AM118" s="15"/>
      <c r="AN118" s="14"/>
      <c r="AO118" s="14"/>
      <c r="AP118" s="15"/>
      <c r="AQ118" s="15"/>
      <c r="AR118" s="15"/>
      <c r="AS118" s="15"/>
      <c r="AT118" s="15"/>
      <c r="AU118" s="15"/>
      <c r="AV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</row>
    <row r="119" spans="30:84" x14ac:dyDescent="0.25">
      <c r="AD119" s="115"/>
      <c r="AE119" s="57"/>
      <c r="AF119" s="57"/>
      <c r="AG119" s="115"/>
      <c r="AH119" s="14"/>
      <c r="AI119" s="57"/>
      <c r="AJ119" s="115"/>
      <c r="AK119" s="57"/>
      <c r="AL119" s="115"/>
      <c r="AM119" s="15"/>
      <c r="AN119" s="14"/>
      <c r="AO119" s="14"/>
      <c r="AP119" s="15"/>
      <c r="AQ119" s="15"/>
      <c r="AR119" s="15"/>
      <c r="AS119" s="15"/>
      <c r="AT119" s="15"/>
      <c r="AU119" s="15"/>
      <c r="AV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</row>
    <row r="120" spans="30:84" x14ac:dyDescent="0.25">
      <c r="AD120" s="115"/>
      <c r="AE120" s="57"/>
      <c r="AF120" s="57"/>
      <c r="AG120" s="115"/>
      <c r="AH120" s="14"/>
      <c r="AI120" s="57"/>
      <c r="AJ120" s="115"/>
      <c r="AK120" s="57"/>
      <c r="AL120" s="115"/>
      <c r="AM120" s="15"/>
      <c r="AN120" s="14"/>
      <c r="AO120" s="14"/>
      <c r="AP120" s="15"/>
      <c r="AQ120" s="15"/>
      <c r="AR120" s="15"/>
      <c r="AS120" s="15"/>
      <c r="AT120" s="15"/>
      <c r="AU120" s="15"/>
      <c r="AV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</row>
    <row r="121" spans="30:84" x14ac:dyDescent="0.25">
      <c r="AD121" s="115"/>
      <c r="AE121" s="57"/>
      <c r="AF121" s="57"/>
      <c r="AG121" s="115"/>
      <c r="AH121" s="14"/>
      <c r="AI121" s="57"/>
      <c r="AJ121" s="115"/>
      <c r="AK121" s="57"/>
      <c r="AL121" s="115"/>
      <c r="AM121" s="15"/>
      <c r="AN121" s="14"/>
      <c r="AO121" s="14"/>
      <c r="AP121" s="15"/>
      <c r="AQ121" s="15"/>
      <c r="AR121" s="15"/>
      <c r="AS121" s="15"/>
      <c r="AT121" s="15"/>
      <c r="AU121" s="15"/>
      <c r="AV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</row>
    <row r="122" spans="30:84" x14ac:dyDescent="0.25">
      <c r="AD122" s="115"/>
      <c r="AE122" s="57"/>
      <c r="AF122" s="57"/>
      <c r="AG122" s="115"/>
      <c r="AH122" s="14"/>
      <c r="AI122" s="57"/>
      <c r="AJ122" s="115"/>
      <c r="AK122" s="57"/>
      <c r="AL122" s="115"/>
      <c r="AM122" s="15"/>
      <c r="AN122" s="14"/>
      <c r="AO122" s="14"/>
      <c r="AP122" s="15"/>
      <c r="AQ122" s="15"/>
      <c r="AR122" s="15"/>
      <c r="AS122" s="15"/>
      <c r="AT122" s="15"/>
      <c r="AU122" s="15"/>
      <c r="AV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</row>
    <row r="123" spans="30:84" x14ac:dyDescent="0.25">
      <c r="AD123" s="115"/>
      <c r="AE123" s="57"/>
      <c r="AF123" s="57"/>
      <c r="AG123" s="115"/>
      <c r="AH123" s="14"/>
      <c r="AI123" s="57"/>
      <c r="AJ123" s="115"/>
      <c r="AK123" s="57"/>
      <c r="AL123" s="115"/>
      <c r="AM123" s="15"/>
      <c r="AN123" s="14"/>
      <c r="AO123" s="14"/>
      <c r="AP123" s="15"/>
      <c r="AQ123" s="15"/>
      <c r="AR123" s="15"/>
      <c r="AS123" s="15"/>
      <c r="AT123" s="15"/>
      <c r="AU123" s="15"/>
      <c r="AV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</row>
    <row r="124" spans="30:84" x14ac:dyDescent="0.25">
      <c r="AD124" s="115"/>
      <c r="AE124" s="57"/>
      <c r="AF124" s="57"/>
      <c r="AG124" s="115"/>
      <c r="AH124" s="14"/>
      <c r="AI124" s="57"/>
      <c r="AJ124" s="115"/>
      <c r="AK124" s="57"/>
      <c r="AL124" s="115"/>
      <c r="AM124" s="15"/>
      <c r="AN124" s="14"/>
      <c r="AO124" s="14"/>
      <c r="AP124" s="15"/>
      <c r="AQ124" s="15"/>
      <c r="AR124" s="15"/>
      <c r="AS124" s="15"/>
      <c r="AT124" s="15"/>
      <c r="AU124" s="15"/>
      <c r="AV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</row>
    <row r="125" spans="30:84" x14ac:dyDescent="0.25">
      <c r="AD125" s="115"/>
      <c r="AE125" s="57"/>
      <c r="AF125" s="57"/>
      <c r="AG125" s="115"/>
      <c r="AH125" s="14"/>
      <c r="AI125" s="57"/>
      <c r="AJ125" s="115"/>
      <c r="AK125" s="57"/>
      <c r="AL125" s="115"/>
      <c r="AM125" s="15"/>
      <c r="AN125" s="14"/>
      <c r="AO125" s="14"/>
      <c r="AP125" s="15"/>
      <c r="AQ125" s="15"/>
      <c r="AR125" s="15"/>
      <c r="AS125" s="15"/>
      <c r="AT125" s="15"/>
      <c r="AU125" s="15"/>
      <c r="AV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</row>
    <row r="126" spans="30:84" x14ac:dyDescent="0.25">
      <c r="AD126" s="115"/>
      <c r="AE126" s="57"/>
      <c r="AF126" s="57"/>
      <c r="AG126" s="115"/>
      <c r="AH126" s="14"/>
      <c r="AI126" s="57"/>
      <c r="AJ126" s="115"/>
      <c r="AK126" s="57"/>
      <c r="AL126" s="115"/>
      <c r="AM126" s="15"/>
      <c r="AN126" s="14"/>
      <c r="AO126" s="14"/>
      <c r="AP126" s="15"/>
      <c r="AQ126" s="15"/>
      <c r="AR126" s="15"/>
      <c r="AS126" s="15"/>
      <c r="AT126" s="15"/>
      <c r="AU126" s="15"/>
      <c r="AV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</row>
    <row r="127" spans="30:84" x14ac:dyDescent="0.25">
      <c r="AD127" s="115"/>
      <c r="AE127" s="57"/>
      <c r="AF127" s="57"/>
      <c r="AG127" s="115"/>
      <c r="AH127" s="14"/>
      <c r="AI127" s="57"/>
      <c r="AJ127" s="115"/>
      <c r="AK127" s="57"/>
      <c r="AL127" s="115"/>
      <c r="AM127" s="15"/>
      <c r="AN127" s="14"/>
      <c r="AO127" s="14"/>
      <c r="AP127" s="15"/>
      <c r="AQ127" s="15"/>
      <c r="AR127" s="15"/>
      <c r="AS127" s="15"/>
      <c r="AT127" s="15"/>
      <c r="AU127" s="15"/>
      <c r="AV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</row>
    <row r="128" spans="30:84" x14ac:dyDescent="0.25">
      <c r="AD128" s="115"/>
      <c r="AE128" s="57"/>
      <c r="AF128" s="57"/>
      <c r="AG128" s="115"/>
      <c r="AH128" s="14"/>
      <c r="AI128" s="57"/>
      <c r="AJ128" s="115"/>
      <c r="AK128" s="57"/>
      <c r="AL128" s="115"/>
      <c r="AM128" s="15"/>
      <c r="AN128" s="14"/>
      <c r="AO128" s="14"/>
      <c r="AP128" s="15"/>
      <c r="AQ128" s="15"/>
      <c r="AR128" s="15"/>
      <c r="AS128" s="15"/>
      <c r="AT128" s="15"/>
      <c r="AU128" s="15"/>
      <c r="AV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</row>
    <row r="129" spans="30:84" x14ac:dyDescent="0.25">
      <c r="AD129" s="115"/>
      <c r="AE129" s="57"/>
      <c r="AF129" s="57"/>
      <c r="AG129" s="115"/>
      <c r="AH129" s="14"/>
      <c r="AI129" s="57"/>
      <c r="AJ129" s="115"/>
      <c r="AK129" s="57"/>
      <c r="AL129" s="115"/>
      <c r="AM129" s="15"/>
      <c r="AN129" s="14"/>
      <c r="AO129" s="14"/>
      <c r="AP129" s="15"/>
      <c r="AQ129" s="15"/>
      <c r="AR129" s="15"/>
      <c r="AS129" s="15"/>
      <c r="AT129" s="15"/>
      <c r="AU129" s="15"/>
      <c r="AV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</row>
    <row r="130" spans="30:84" x14ac:dyDescent="0.25">
      <c r="AD130" s="115"/>
      <c r="AE130" s="57"/>
      <c r="AF130" s="57"/>
      <c r="AG130" s="115"/>
      <c r="AH130" s="14"/>
      <c r="AI130" s="57"/>
      <c r="AJ130" s="115"/>
      <c r="AK130" s="57"/>
      <c r="AL130" s="115"/>
      <c r="AM130" s="15"/>
      <c r="AN130" s="14"/>
      <c r="AO130" s="14"/>
      <c r="AP130" s="15"/>
      <c r="AQ130" s="15"/>
      <c r="AR130" s="15"/>
      <c r="AS130" s="15"/>
      <c r="AT130" s="15"/>
      <c r="AU130" s="15"/>
      <c r="AV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</row>
    <row r="131" spans="30:84" x14ac:dyDescent="0.25">
      <c r="AD131" s="115"/>
      <c r="AE131" s="57"/>
      <c r="AF131" s="57"/>
      <c r="AG131" s="115"/>
      <c r="AH131" s="14"/>
      <c r="AI131" s="57"/>
      <c r="AJ131" s="115"/>
      <c r="AK131" s="57"/>
      <c r="AL131" s="115"/>
      <c r="AM131" s="15"/>
      <c r="AN131" s="14"/>
      <c r="AO131" s="14"/>
      <c r="AP131" s="15"/>
      <c r="AQ131" s="15"/>
      <c r="AR131" s="15"/>
      <c r="AS131" s="15"/>
      <c r="AT131" s="15"/>
      <c r="AU131" s="15"/>
      <c r="AV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</row>
  </sheetData>
  <sortState ref="A3:AR41">
    <sortCondition descending="1" ref="AR3:AR41"/>
  </sortState>
  <mergeCells count="2">
    <mergeCell ref="AT14:AV18"/>
    <mergeCell ref="AT19:AV24"/>
  </mergeCells>
  <printOptions gridLines="1"/>
  <pageMargins left="0.2" right="0.2" top="0.25" bottom="0.25" header="0.3" footer="0.3"/>
  <pageSetup scale="6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workbookViewId="0">
      <selection activeCell="I11" sqref="I11"/>
    </sheetView>
  </sheetViews>
  <sheetFormatPr defaultRowHeight="15" x14ac:dyDescent="0.25"/>
  <cols>
    <col min="1" max="1" width="11.140625" bestFit="1" customWidth="1"/>
    <col min="2" max="3" width="3.140625" bestFit="1" customWidth="1"/>
    <col min="4" max="4" width="5.42578125" bestFit="1" customWidth="1"/>
    <col min="5" max="5" width="3.140625" bestFit="1" customWidth="1"/>
    <col min="6" max="6" width="5.42578125" bestFit="1" customWidth="1"/>
    <col min="7" max="7" width="5.85546875" customWidth="1"/>
    <col min="8" max="8" width="3.140625" bestFit="1" customWidth="1"/>
    <col min="9" max="9" width="4.5703125" customWidth="1"/>
    <col min="10" max="11" width="4" customWidth="1"/>
    <col min="12" max="13" width="4.42578125" customWidth="1"/>
    <col min="14" max="14" width="3.140625" bestFit="1" customWidth="1"/>
    <col min="15" max="15" width="5.42578125" bestFit="1" customWidth="1"/>
    <col min="16" max="17" width="3.140625" bestFit="1" customWidth="1"/>
  </cols>
  <sheetData>
    <row r="1" spans="1:17" ht="60.75" x14ac:dyDescent="0.25">
      <c r="A1" s="3" t="s">
        <v>55</v>
      </c>
      <c r="B1" s="5" t="s">
        <v>56</v>
      </c>
      <c r="C1" s="5" t="s">
        <v>0</v>
      </c>
      <c r="D1" s="47" t="s">
        <v>65</v>
      </c>
      <c r="E1" s="32" t="s">
        <v>6</v>
      </c>
      <c r="F1" s="5" t="s">
        <v>1</v>
      </c>
      <c r="G1" s="47" t="s">
        <v>60</v>
      </c>
      <c r="H1" s="32" t="s">
        <v>6</v>
      </c>
      <c r="I1" s="47" t="s">
        <v>61</v>
      </c>
      <c r="J1" s="32" t="s">
        <v>6</v>
      </c>
      <c r="K1" s="5" t="s">
        <v>2</v>
      </c>
      <c r="L1" s="47" t="s">
        <v>62</v>
      </c>
      <c r="M1" s="32" t="s">
        <v>6</v>
      </c>
      <c r="N1" s="5" t="s">
        <v>3</v>
      </c>
      <c r="O1" s="47" t="s">
        <v>63</v>
      </c>
      <c r="P1" s="32" t="s">
        <v>6</v>
      </c>
      <c r="Q1" s="5" t="s">
        <v>36</v>
      </c>
    </row>
    <row r="2" spans="1:17" x14ac:dyDescent="0.25">
      <c r="A2" s="64" t="s">
        <v>19</v>
      </c>
      <c r="B2" s="68">
        <v>5</v>
      </c>
      <c r="C2" s="68">
        <v>3</v>
      </c>
      <c r="D2" s="69">
        <v>15</v>
      </c>
      <c r="E2" s="87">
        <v>2</v>
      </c>
      <c r="F2" s="68">
        <v>3</v>
      </c>
      <c r="G2" s="71">
        <v>10</v>
      </c>
      <c r="H2" s="61">
        <v>2</v>
      </c>
      <c r="I2" s="92">
        <v>15</v>
      </c>
      <c r="J2" s="61">
        <v>2</v>
      </c>
      <c r="K2" s="61">
        <v>3</v>
      </c>
      <c r="L2" s="71">
        <v>6</v>
      </c>
      <c r="M2" s="61">
        <v>2</v>
      </c>
      <c r="N2" s="61">
        <v>3</v>
      </c>
      <c r="O2" s="71">
        <v>5</v>
      </c>
      <c r="P2" s="61">
        <v>2</v>
      </c>
      <c r="Q2" s="99">
        <f t="shared" ref="Q2:Q3" si="0">SUM(B2:P2)</f>
        <v>78</v>
      </c>
    </row>
    <row r="3" spans="1:17" x14ac:dyDescent="0.25">
      <c r="A3" s="66" t="s">
        <v>66</v>
      </c>
      <c r="B3" s="26"/>
      <c r="C3" s="26">
        <v>3</v>
      </c>
      <c r="D3" s="93">
        <v>15</v>
      </c>
      <c r="E3" s="88">
        <v>2</v>
      </c>
      <c r="F3" s="72">
        <v>3</v>
      </c>
      <c r="G3" s="71">
        <v>8</v>
      </c>
      <c r="H3" s="27">
        <v>2</v>
      </c>
      <c r="I3" s="59">
        <v>3</v>
      </c>
      <c r="J3" s="27">
        <v>2</v>
      </c>
      <c r="K3" s="27">
        <v>3</v>
      </c>
      <c r="L3" s="59">
        <v>15</v>
      </c>
      <c r="M3" s="27">
        <v>2</v>
      </c>
      <c r="N3" s="27"/>
      <c r="O3" s="59">
        <v>12</v>
      </c>
      <c r="P3" s="27">
        <v>2</v>
      </c>
      <c r="Q3" s="13">
        <f t="shared" si="0"/>
        <v>72</v>
      </c>
    </row>
    <row r="5" spans="1:17" x14ac:dyDescent="0.25">
      <c r="A5" t="s">
        <v>69</v>
      </c>
      <c r="B5">
        <f>+B2</f>
        <v>5</v>
      </c>
      <c r="C5">
        <f>+C2+B5</f>
        <v>8</v>
      </c>
      <c r="D5">
        <f t="shared" ref="D5:P5" si="1">+D2+C5</f>
        <v>23</v>
      </c>
      <c r="E5">
        <f t="shared" si="1"/>
        <v>25</v>
      </c>
      <c r="F5">
        <f t="shared" si="1"/>
        <v>28</v>
      </c>
      <c r="G5">
        <f t="shared" si="1"/>
        <v>38</v>
      </c>
      <c r="H5">
        <f t="shared" si="1"/>
        <v>40</v>
      </c>
      <c r="I5">
        <f t="shared" si="1"/>
        <v>55</v>
      </c>
      <c r="J5">
        <f t="shared" si="1"/>
        <v>57</v>
      </c>
      <c r="K5">
        <f t="shared" si="1"/>
        <v>60</v>
      </c>
      <c r="L5">
        <f t="shared" si="1"/>
        <v>66</v>
      </c>
      <c r="M5">
        <f t="shared" si="1"/>
        <v>68</v>
      </c>
      <c r="N5">
        <f t="shared" si="1"/>
        <v>71</v>
      </c>
      <c r="O5">
        <f t="shared" si="1"/>
        <v>76</v>
      </c>
      <c r="P5">
        <f t="shared" si="1"/>
        <v>78</v>
      </c>
    </row>
    <row r="6" spans="1:17" x14ac:dyDescent="0.25">
      <c r="A6" t="s">
        <v>70</v>
      </c>
      <c r="B6" s="100">
        <f>+B3</f>
        <v>0</v>
      </c>
      <c r="C6" s="100">
        <f>+C3+B6</f>
        <v>3</v>
      </c>
      <c r="D6" s="100">
        <f t="shared" ref="D6:P6" si="2">+D3+C6</f>
        <v>18</v>
      </c>
      <c r="E6" s="100">
        <f t="shared" si="2"/>
        <v>20</v>
      </c>
      <c r="F6" s="100">
        <f t="shared" si="2"/>
        <v>23</v>
      </c>
      <c r="G6" s="100">
        <f t="shared" si="2"/>
        <v>31</v>
      </c>
      <c r="H6" s="100">
        <f t="shared" si="2"/>
        <v>33</v>
      </c>
      <c r="I6" s="100">
        <f t="shared" si="2"/>
        <v>36</v>
      </c>
      <c r="J6" s="100">
        <f t="shared" si="2"/>
        <v>38</v>
      </c>
      <c r="K6" s="100">
        <f t="shared" si="2"/>
        <v>41</v>
      </c>
      <c r="L6" s="100">
        <f t="shared" si="2"/>
        <v>56</v>
      </c>
      <c r="M6" s="100">
        <f t="shared" si="2"/>
        <v>58</v>
      </c>
      <c r="N6" s="100">
        <f t="shared" si="2"/>
        <v>58</v>
      </c>
      <c r="O6" s="100">
        <f t="shared" si="2"/>
        <v>70</v>
      </c>
      <c r="P6" s="100">
        <f t="shared" si="2"/>
        <v>72</v>
      </c>
    </row>
    <row r="7" spans="1:17" x14ac:dyDescent="0.25">
      <c r="A7" t="s">
        <v>68</v>
      </c>
      <c r="B7">
        <f>+B5-B6</f>
        <v>5</v>
      </c>
      <c r="C7">
        <f t="shared" ref="C7:P7" si="3">+C5-C6</f>
        <v>5</v>
      </c>
      <c r="D7">
        <f t="shared" si="3"/>
        <v>5</v>
      </c>
      <c r="E7">
        <f t="shared" si="3"/>
        <v>5</v>
      </c>
      <c r="F7">
        <f t="shared" si="3"/>
        <v>5</v>
      </c>
      <c r="G7">
        <f t="shared" si="3"/>
        <v>7</v>
      </c>
      <c r="H7">
        <f t="shared" si="3"/>
        <v>7</v>
      </c>
      <c r="I7">
        <f t="shared" si="3"/>
        <v>19</v>
      </c>
      <c r="J7">
        <f t="shared" si="3"/>
        <v>19</v>
      </c>
      <c r="K7">
        <f t="shared" si="3"/>
        <v>19</v>
      </c>
      <c r="L7">
        <f t="shared" si="3"/>
        <v>10</v>
      </c>
      <c r="M7">
        <f t="shared" si="3"/>
        <v>10</v>
      </c>
      <c r="N7">
        <f t="shared" si="3"/>
        <v>13</v>
      </c>
      <c r="O7">
        <f t="shared" si="3"/>
        <v>6</v>
      </c>
      <c r="P7">
        <f t="shared" si="3"/>
        <v>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Garrison</dc:creator>
  <cp:lastModifiedBy>Jim Garrison</cp:lastModifiedBy>
  <cp:lastPrinted>2019-11-02T23:32:33Z</cp:lastPrinted>
  <dcterms:created xsi:type="dcterms:W3CDTF">2015-03-01T14:49:25Z</dcterms:created>
  <dcterms:modified xsi:type="dcterms:W3CDTF">2019-11-02T23:42:39Z</dcterms:modified>
</cp:coreProperties>
</file>